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Отдел экономики\БЮДЖЕТ ПРОЕКТ 2014-2016\На экспертизу в КСП\Муниципальные программы поселения\Мун.программа Содержание и ремонт дорог\"/>
    </mc:Choice>
  </mc:AlternateContent>
  <bookViews>
    <workbookView xWindow="-120" yWindow="-225" windowWidth="18780" windowHeight="4935"/>
  </bookViews>
  <sheets>
    <sheet name="Основные мероприятия" sheetId="2" r:id="rId1"/>
    <sheet name="Целевые показатели" sheetId="3" r:id="rId2"/>
  </sheets>
  <definedNames>
    <definedName name="OLE_LINK1" localSheetId="1">'Целевые показатели'!$A$1</definedName>
  </definedNames>
  <calcPr calcId="152511"/>
</workbook>
</file>

<file path=xl/calcChain.xml><?xml version="1.0" encoding="utf-8"?>
<calcChain xmlns="http://schemas.openxmlformats.org/spreadsheetml/2006/main">
  <c r="F28" i="2" l="1"/>
  <c r="G28" i="2"/>
  <c r="H28" i="2"/>
  <c r="G16" i="2"/>
  <c r="G32" i="2" s="1"/>
  <c r="H16" i="2"/>
  <c r="H32" i="2" s="1"/>
  <c r="F16" i="2"/>
  <c r="G15" i="2"/>
  <c r="H15" i="2"/>
  <c r="H31" i="2" s="1"/>
  <c r="F15" i="2"/>
  <c r="F31" i="2" s="1"/>
  <c r="G27" i="2"/>
  <c r="H27" i="2"/>
  <c r="F27" i="2"/>
  <c r="E11" i="2"/>
  <c r="E12" i="2"/>
  <c r="F32" i="2" l="1"/>
  <c r="E15" i="2"/>
  <c r="G31" i="2"/>
  <c r="E31" i="2" s="1"/>
  <c r="F14" i="2"/>
  <c r="F29" i="2" s="1"/>
  <c r="H14" i="2"/>
  <c r="E16" i="2"/>
  <c r="G14" i="2"/>
  <c r="G29" i="2" s="1"/>
  <c r="E27" i="2"/>
  <c r="E22" i="2"/>
  <c r="E14" i="2" l="1"/>
  <c r="H29" i="2"/>
  <c r="I16" i="3"/>
  <c r="I15" i="3"/>
  <c r="I14" i="3"/>
  <c r="G5" i="3"/>
  <c r="D19" i="3"/>
  <c r="D17" i="3" s="1"/>
  <c r="F9" i="2"/>
  <c r="F17" i="2" s="1"/>
  <c r="E19" i="2"/>
  <c r="H9" i="2" l="1"/>
  <c r="G9" i="2"/>
  <c r="E10" i="2"/>
  <c r="E17" i="3"/>
  <c r="D18" i="3"/>
  <c r="F19" i="3"/>
  <c r="G17" i="2" l="1"/>
  <c r="E32" i="2"/>
  <c r="H17" i="2"/>
  <c r="E9" i="2"/>
  <c r="E29" i="2"/>
  <c r="E18" i="3"/>
  <c r="E17" i="2" l="1"/>
  <c r="E26" i="2"/>
  <c r="E25" i="2"/>
  <c r="E24" i="2"/>
  <c r="F17" i="3" l="1"/>
  <c r="G17" i="3" s="1"/>
  <c r="H17" i="3" s="1"/>
  <c r="I17" i="3" s="1"/>
  <c r="G7" i="3"/>
  <c r="G12" i="3"/>
  <c r="G6" i="3"/>
  <c r="G8" i="3"/>
  <c r="G9" i="3"/>
  <c r="E21" i="2"/>
  <c r="E20" i="2" l="1"/>
  <c r="F18" i="3"/>
  <c r="G18" i="3" s="1"/>
  <c r="H18" i="3" s="1"/>
  <c r="I18" i="3" s="1"/>
  <c r="E23" i="2" l="1"/>
  <c r="E28" i="2" s="1"/>
  <c r="E13" i="2"/>
</calcChain>
</file>

<file path=xl/sharedStrings.xml><?xml version="1.0" encoding="utf-8"?>
<sst xmlns="http://schemas.openxmlformats.org/spreadsheetml/2006/main" count="98" uniqueCount="65">
  <si>
    <t>Источники финансирования</t>
  </si>
  <si>
    <t>всего</t>
  </si>
  <si>
    <t>Задача 1. Ремонт дорог,  средств регулирования дорожного движения, элементов обустройства автомобильных дорог</t>
  </si>
  <si>
    <t>Бюджет автономного округа</t>
  </si>
  <si>
    <t>Восстановление уличного освещения   0,3 км</t>
  </si>
  <si>
    <t>Задача 2.Содержание автомобильных дорог, средств регулирования дорожного движения, элементов  обустройства автомобильных дорог</t>
  </si>
  <si>
    <t>Итого по задаче 2:</t>
  </si>
  <si>
    <t>ВСЕГО по Программе:</t>
  </si>
  <si>
    <t>1.2</t>
  </si>
  <si>
    <t>1.3</t>
  </si>
  <si>
    <t>Восстановление ливнеприемных колодцев 3 шт.</t>
  </si>
  <si>
    <t>2.1</t>
  </si>
  <si>
    <t>2.2</t>
  </si>
  <si>
    <t>2.3</t>
  </si>
  <si>
    <t>2.4</t>
  </si>
  <si>
    <t>2.5</t>
  </si>
  <si>
    <t>2.8</t>
  </si>
  <si>
    <t>Техническое обслуживание уличного освещения</t>
  </si>
  <si>
    <t>Содержание дорог, проездов</t>
  </si>
  <si>
    <t>1.1</t>
  </si>
  <si>
    <t>ОСНОВНЫЕ МЕРОПРИЯТИЯ                                                                 Приложение №2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</si>
  <si>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</si>
  <si>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</si>
  <si>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</si>
  <si>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</si>
  <si>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</si>
  <si>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</si>
  <si>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-</t>
  </si>
  <si>
    <t>Показатели конечных результатов</t>
  </si>
  <si>
    <t>Количество замечаний государственных надзорных органов</t>
  </si>
  <si>
    <t>Количество обращений граждан на низкое качество обслуживания и ремонта дорог</t>
  </si>
  <si>
    <t>Количество аварийных ситуаций с сопутствующими дорожными условиями</t>
  </si>
  <si>
    <t>Протяженность уличного освещения, приведенная в нормативное состояние, м</t>
  </si>
  <si>
    <t>Протяженность бордюров, приведенных в нормативное состояние, м</t>
  </si>
  <si>
    <t>Количество ливнеприемных колодцев, приведенных в нормативное состояние, шт.</t>
  </si>
  <si>
    <t>Количество светофорных объектов, приведенных в нормативное состояние, шт.</t>
  </si>
  <si>
    <t>км</t>
  </si>
  <si>
    <r>
      <t>Площадь дорог, приведенных в нормативное состояние, м</t>
    </r>
    <r>
      <rPr>
        <vertAlign val="superscript"/>
        <sz val="11"/>
        <rFont val="Arial"/>
        <family val="2"/>
        <charset val="204"/>
      </rPr>
      <t>2</t>
    </r>
  </si>
  <si>
    <r>
      <t>Площадь проездов, приведенных в нормативное состояние,  м</t>
    </r>
    <r>
      <rPr>
        <vertAlign val="superscript"/>
        <sz val="11"/>
        <rFont val="Arial"/>
        <family val="2"/>
        <charset val="204"/>
      </rPr>
      <t>2</t>
    </r>
  </si>
  <si>
    <r>
      <t>Площадь тротуаров, приведенных в нормативное состояние, м</t>
    </r>
    <r>
      <rPr>
        <vertAlign val="superscript"/>
        <sz val="11"/>
        <rFont val="Arial"/>
        <family val="2"/>
        <charset val="204"/>
      </rPr>
      <t>2</t>
    </r>
  </si>
  <si>
    <r>
      <t>Площадь опор уличного освещения, приведенных в нормативное состояние, м</t>
    </r>
    <r>
      <rPr>
        <vertAlign val="superscript"/>
        <sz val="11"/>
        <rFont val="Arial"/>
        <family val="2"/>
        <charset val="204"/>
      </rPr>
      <t>2</t>
    </r>
  </si>
  <si>
    <t>Протяженность дорог, проездов, не соответствующих нормативным требованиям транспортно-эксплуатационных показателей, км / %</t>
  </si>
  <si>
    <t>Мероприятия муниципальной программы</t>
  </si>
  <si>
    <t>Обслуживание дорожных знаков</t>
  </si>
  <si>
    <t>Техническое обслуживание светофорных объектов</t>
  </si>
  <si>
    <t xml:space="preserve">Электроэнергия уличного освещения </t>
  </si>
  <si>
    <t>муниципальной программы</t>
  </si>
  <si>
    <t>Целевые показатели муниципальной программы</t>
  </si>
  <si>
    <t>Ответственный исполнитель</t>
  </si>
  <si>
    <t>Приобретение искусственных неровностей</t>
  </si>
  <si>
    <t>Приобретение дорожных знаков</t>
  </si>
  <si>
    <t>2.6</t>
  </si>
  <si>
    <t>2.7</t>
  </si>
  <si>
    <t>МКУ "Служба ЖКХ
и благоустройства"</t>
  </si>
  <si>
    <t>Цель: Поддержание бесперебойной работы автомобильных дорог местного значения, средств регулирования дорожного движения, элементов их обустройства, предназначенных для решения вопросов местного значения городского поселения Пойковский</t>
  </si>
  <si>
    <r>
      <t xml:space="preserve">Ремонт дорог, проездов 
</t>
    </r>
    <r>
      <rPr>
        <b/>
        <sz val="10"/>
        <color rgb="FFFF0000"/>
        <rFont val="Arial"/>
        <family val="2"/>
        <charset val="204"/>
      </rPr>
      <t/>
    </r>
  </si>
  <si>
    <t>Итого:</t>
  </si>
  <si>
    <t>Бюджет городского поселения</t>
  </si>
  <si>
    <t>из них:</t>
  </si>
  <si>
    <t>за счет средств бюджета автономного округа</t>
  </si>
  <si>
    <t>за счет средств бюджета городского поселения</t>
  </si>
  <si>
    <t>Итого по задаче 1:</t>
  </si>
  <si>
    <t>в том числе</t>
  </si>
  <si>
    <t>Финансовые затраты на реализацию (тыс.руб.)</t>
  </si>
  <si>
    <t xml:space="preserve">Разметка дорог, пешеходных переходов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</si>
</sst>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2" x14ac:knownFonts="1">
    <font>
      <sz val="10"/>
      <name val="Arial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3">
    <xf numFmtId="0" fontId="0" fillId="0" borderId="0" xfId="0"/>
    <xf numFmtId="0" fontId="0" fillId="2" borderId="0" xfId="0" applyFill="1"/>
    <xf numFmtId="0" fontId="6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top" wrapText="1"/>
    </xf>
    <xf numFmtId="2" fontId="9" fillId="3" borderId="2" xfId="0" applyNumberFormat="1" applyFont="1" applyFill="1" applyBorder="1" applyAlignment="1">
      <alignment horizontal="center" vertical="center" wrapText="1"/>
    </xf>
    <xf numFmtId="165" fontId="2" fillId="3" borderId="7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 applyFill="1"/>
    <xf numFmtId="4" fontId="0" fillId="0" borderId="0" xfId="0" applyNumberFormat="1"/>
    <xf numFmtId="164" fontId="0" fillId="0" borderId="0" xfId="0" applyNumberFormat="1" applyFill="1"/>
    <xf numFmtId="0" fontId="0" fillId="0" borderId="1" xfId="0" applyBorder="1"/>
    <xf numFmtId="3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3" fillId="2" borderId="0" xfId="0" applyFont="1" applyFill="1"/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0" fillId="0" borderId="5" xfId="0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49" fontId="11" fillId="2" borderId="1" xfId="0" applyNumberFormat="1" applyFont="1" applyFill="1" applyBorder="1" applyAlignment="1">
      <alignment horizontal="center" vertical="top" wrapText="1"/>
    </xf>
    <xf numFmtId="165" fontId="2" fillId="3" borderId="7" xfId="0" applyNumberFormat="1" applyFont="1" applyFill="1" applyBorder="1" applyAlignment="1">
      <alignment horizontal="center" vertical="top" wrapText="1"/>
    </xf>
    <xf numFmtId="10" fontId="2" fillId="0" borderId="6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W38"/>
  <sheetViews>
    <sheetView showGridLines="0" tabSelected="1" zoomScaleNormal="100" workbookViewId="0">
      <selection activeCell="F29" sqref="F29"/>
    </sheetView>
  </sheetViews>
  <sheetFormatPr defaultRowHeight="12.75" x14ac:dyDescent="0.2"/>
  <cols>
    <col min="1" max="1" width="4.28515625" customWidth="1"/>
    <col min="2" max="2" width="20.85546875" style="27" customWidth="1"/>
    <col min="3" max="3" width="18" style="31" customWidth="1"/>
    <col min="4" max="4" width="18.42578125" style="37" customWidth="1"/>
    <col min="5" max="5" width="16.42578125" style="28" customWidth="1"/>
    <col min="6" max="6" width="14" style="17" customWidth="1"/>
    <col min="7" max="7" width="12.5703125" style="17" customWidth="1"/>
    <col min="8" max="8" width="14.140625" style="17" customWidth="1"/>
    <col min="9" max="9" width="16" customWidth="1"/>
  </cols>
  <sheetData>
    <row r="1" spans="1:8" x14ac:dyDescent="0.2">
      <c r="A1" s="60" t="s">
        <v>20</v>
      </c>
      <c r="B1" s="61"/>
      <c r="C1" s="61"/>
      <c r="D1" s="61"/>
      <c r="E1" s="61"/>
      <c r="F1" s="61"/>
      <c r="G1" s="61"/>
      <c r="H1" s="61"/>
    </row>
    <row r="2" spans="1:8" x14ac:dyDescent="0.2">
      <c r="A2" s="62" t="s">
        <v>46</v>
      </c>
      <c r="B2" s="62"/>
      <c r="C2" s="62"/>
      <c r="D2" s="62"/>
      <c r="E2" s="62"/>
      <c r="F2" s="62"/>
      <c r="G2" s="62"/>
      <c r="H2" s="62"/>
    </row>
    <row r="3" spans="1:8" x14ac:dyDescent="0.2">
      <c r="A3" s="63" t="s">
        <v>21</v>
      </c>
      <c r="B3" s="64" t="s">
        <v>42</v>
      </c>
      <c r="C3" s="65" t="s">
        <v>48</v>
      </c>
      <c r="D3" s="65" t="s">
        <v>0</v>
      </c>
      <c r="E3" s="68" t="s">
        <v>63</v>
      </c>
      <c r="F3" s="68"/>
      <c r="G3" s="68"/>
      <c r="H3" s="68"/>
    </row>
    <row r="4" spans="1:8" x14ac:dyDescent="0.2">
      <c r="A4" s="63"/>
      <c r="B4" s="64"/>
      <c r="C4" s="66"/>
      <c r="D4" s="66"/>
      <c r="E4" s="69" t="s">
        <v>1</v>
      </c>
      <c r="F4" s="68" t="s">
        <v>62</v>
      </c>
      <c r="G4" s="68"/>
      <c r="H4" s="68"/>
    </row>
    <row r="5" spans="1:8" ht="39" customHeight="1" x14ac:dyDescent="0.2">
      <c r="A5" s="63"/>
      <c r="B5" s="64"/>
      <c r="C5" s="67"/>
      <c r="D5" s="67"/>
      <c r="E5" s="69"/>
      <c r="F5" s="20">
        <v>2014</v>
      </c>
      <c r="G5" s="20">
        <v>2015</v>
      </c>
      <c r="H5" s="20">
        <v>2016</v>
      </c>
    </row>
    <row r="6" spans="1:8" s="43" customFormat="1" x14ac:dyDescent="0.2">
      <c r="A6" s="44">
        <v>1</v>
      </c>
      <c r="B6" s="44">
        <v>2</v>
      </c>
      <c r="C6" s="44">
        <v>3</v>
      </c>
      <c r="D6" s="44">
        <v>4</v>
      </c>
      <c r="E6" s="44">
        <v>5</v>
      </c>
      <c r="F6" s="44">
        <v>6</v>
      </c>
      <c r="G6" s="44">
        <v>7</v>
      </c>
      <c r="H6" s="44">
        <v>8</v>
      </c>
    </row>
    <row r="7" spans="1:8" ht="26.25" customHeight="1" x14ac:dyDescent="0.2">
      <c r="A7" s="70" t="s">
        <v>54</v>
      </c>
      <c r="B7" s="70"/>
      <c r="C7" s="70"/>
      <c r="D7" s="70"/>
      <c r="E7" s="70"/>
      <c r="F7" s="70"/>
      <c r="G7" s="70"/>
      <c r="H7" s="70"/>
    </row>
    <row r="8" spans="1:8" x14ac:dyDescent="0.2">
      <c r="A8" s="70" t="s">
        <v>2</v>
      </c>
      <c r="B8" s="70"/>
      <c r="C8" s="70"/>
      <c r="D8" s="70"/>
      <c r="E8" s="70"/>
      <c r="F8" s="70"/>
      <c r="G8" s="70"/>
      <c r="H8" s="70"/>
    </row>
    <row r="9" spans="1:8" s="28" customFormat="1" ht="12.75" customHeight="1" x14ac:dyDescent="0.2">
      <c r="A9" s="85" t="s">
        <v>19</v>
      </c>
      <c r="B9" s="87" t="s">
        <v>55</v>
      </c>
      <c r="C9" s="87" t="s">
        <v>53</v>
      </c>
      <c r="D9" s="39" t="s">
        <v>56</v>
      </c>
      <c r="E9" s="48">
        <f>SUM(F9:H9)</f>
        <v>42620.3</v>
      </c>
      <c r="F9" s="49">
        <f>F10+F11</f>
        <v>14445</v>
      </c>
      <c r="G9" s="49">
        <f t="shared" ref="G9:H9" si="0">G10+G11</f>
        <v>11871.4</v>
      </c>
      <c r="H9" s="49">
        <f t="shared" si="0"/>
        <v>16303.900000000001</v>
      </c>
    </row>
    <row r="10" spans="1:8" s="28" customFormat="1" ht="25.5" x14ac:dyDescent="0.2">
      <c r="A10" s="86"/>
      <c r="B10" s="88"/>
      <c r="C10" s="88"/>
      <c r="D10" s="23" t="s">
        <v>3</v>
      </c>
      <c r="E10" s="48">
        <f>SUM(F10:H10)</f>
        <v>40489.199999999997</v>
      </c>
      <c r="F10" s="50">
        <v>13722.7</v>
      </c>
      <c r="G10" s="50">
        <v>11277.8</v>
      </c>
      <c r="H10" s="50">
        <v>15488.7</v>
      </c>
    </row>
    <row r="11" spans="1:8" s="28" customFormat="1" ht="25.5" x14ac:dyDescent="0.2">
      <c r="A11" s="86"/>
      <c r="B11" s="88"/>
      <c r="C11" s="88"/>
      <c r="D11" s="23" t="s">
        <v>57</v>
      </c>
      <c r="E11" s="48">
        <f>SUM(F11:H11)</f>
        <v>2131.1000000000004</v>
      </c>
      <c r="F11" s="50">
        <v>722.3</v>
      </c>
      <c r="G11" s="50">
        <v>593.6</v>
      </c>
      <c r="H11" s="50">
        <v>815.2</v>
      </c>
    </row>
    <row r="12" spans="1:8" ht="38.25" x14ac:dyDescent="0.2">
      <c r="A12" s="22" t="s">
        <v>8</v>
      </c>
      <c r="B12" s="24" t="s">
        <v>4</v>
      </c>
      <c r="C12" s="24" t="s">
        <v>53</v>
      </c>
      <c r="D12" s="23" t="s">
        <v>57</v>
      </c>
      <c r="E12" s="48">
        <f>SUM(F12:H12)</f>
        <v>10860</v>
      </c>
      <c r="F12" s="49">
        <v>0</v>
      </c>
      <c r="G12" s="49">
        <v>3900</v>
      </c>
      <c r="H12" s="49">
        <v>6960</v>
      </c>
    </row>
    <row r="13" spans="1:8" ht="38.25" x14ac:dyDescent="0.2">
      <c r="A13" s="22" t="s">
        <v>9</v>
      </c>
      <c r="B13" s="24" t="s">
        <v>10</v>
      </c>
      <c r="C13" s="24" t="s">
        <v>53</v>
      </c>
      <c r="D13" s="23" t="s">
        <v>57</v>
      </c>
      <c r="E13" s="48">
        <f t="shared" ref="E13:E16" si="1">SUM(F13:H13)</f>
        <v>1000</v>
      </c>
      <c r="F13" s="49">
        <v>0</v>
      </c>
      <c r="G13" s="49">
        <v>500</v>
      </c>
      <c r="H13" s="49">
        <v>500</v>
      </c>
    </row>
    <row r="14" spans="1:8" ht="12.75" customHeight="1" x14ac:dyDescent="0.2">
      <c r="A14" s="73" t="s">
        <v>61</v>
      </c>
      <c r="B14" s="73"/>
      <c r="C14" s="74"/>
      <c r="D14" s="35" t="s">
        <v>56</v>
      </c>
      <c r="E14" s="48">
        <f t="shared" si="1"/>
        <v>54480.3</v>
      </c>
      <c r="F14" s="49">
        <f>F15+F16</f>
        <v>14445</v>
      </c>
      <c r="G14" s="49">
        <f t="shared" ref="G14:H14" si="2">G15+G16</f>
        <v>16271.4</v>
      </c>
      <c r="H14" s="49">
        <f t="shared" si="2"/>
        <v>23763.9</v>
      </c>
    </row>
    <row r="15" spans="1:8" ht="38.25" x14ac:dyDescent="0.2">
      <c r="A15" s="75"/>
      <c r="B15" s="75"/>
      <c r="C15" s="76"/>
      <c r="D15" s="40" t="s">
        <v>3</v>
      </c>
      <c r="E15" s="48">
        <f t="shared" si="1"/>
        <v>40489.199999999997</v>
      </c>
      <c r="F15" s="49">
        <f>F10</f>
        <v>13722.7</v>
      </c>
      <c r="G15" s="49">
        <f t="shared" ref="G15:H15" si="3">G10</f>
        <v>11277.8</v>
      </c>
      <c r="H15" s="49">
        <f t="shared" si="3"/>
        <v>15488.7</v>
      </c>
    </row>
    <row r="16" spans="1:8" ht="38.25" x14ac:dyDescent="0.2">
      <c r="A16" s="77"/>
      <c r="B16" s="77"/>
      <c r="C16" s="78"/>
      <c r="D16" s="40" t="s">
        <v>57</v>
      </c>
      <c r="E16" s="48">
        <f t="shared" si="1"/>
        <v>13991.100000000002</v>
      </c>
      <c r="F16" s="49">
        <f>F11+F12+F13</f>
        <v>722.3</v>
      </c>
      <c r="G16" s="49">
        <f t="shared" ref="G16:H16" si="4">G11+G12+G13</f>
        <v>4993.6000000000004</v>
      </c>
      <c r="H16" s="49">
        <f t="shared" si="4"/>
        <v>8275.2000000000007</v>
      </c>
    </row>
    <row r="17" spans="1:517" x14ac:dyDescent="0.2">
      <c r="A17" s="57"/>
      <c r="B17" s="71"/>
      <c r="C17" s="72"/>
      <c r="D17" s="36"/>
      <c r="E17" s="51">
        <f t="shared" ref="E17" si="5">SUM(F17:H17)</f>
        <v>54480.3</v>
      </c>
      <c r="F17" s="51">
        <f>SUM(F9+F12+F13)</f>
        <v>14445</v>
      </c>
      <c r="G17" s="51">
        <f t="shared" ref="G17:H17" si="6">SUM(G9+G12+G13)</f>
        <v>16271.4</v>
      </c>
      <c r="H17" s="51">
        <f t="shared" si="6"/>
        <v>23763.9</v>
      </c>
    </row>
    <row r="18" spans="1:517" x14ac:dyDescent="0.2">
      <c r="A18" s="54" t="s">
        <v>5</v>
      </c>
      <c r="B18" s="55"/>
      <c r="C18" s="55"/>
      <c r="D18" s="55"/>
      <c r="E18" s="55"/>
      <c r="F18" s="55"/>
      <c r="G18" s="55"/>
      <c r="H18" s="56"/>
    </row>
    <row r="19" spans="1:517" ht="25.5" x14ac:dyDescent="0.2">
      <c r="A19" s="21" t="s">
        <v>11</v>
      </c>
      <c r="B19" s="24" t="s">
        <v>45</v>
      </c>
      <c r="C19" s="24" t="s">
        <v>53</v>
      </c>
      <c r="D19" s="23" t="s">
        <v>57</v>
      </c>
      <c r="E19" s="51">
        <f>F19+G19+H19</f>
        <v>15550</v>
      </c>
      <c r="F19" s="52">
        <v>4000</v>
      </c>
      <c r="G19" s="52">
        <v>5500</v>
      </c>
      <c r="H19" s="52">
        <v>6050</v>
      </c>
    </row>
    <row r="20" spans="1:517" ht="25.5" x14ac:dyDescent="0.2">
      <c r="A20" s="21" t="s">
        <v>12</v>
      </c>
      <c r="B20" s="25" t="s">
        <v>18</v>
      </c>
      <c r="C20" s="24" t="s">
        <v>53</v>
      </c>
      <c r="D20" s="23" t="s">
        <v>57</v>
      </c>
      <c r="E20" s="51">
        <f t="shared" ref="E20:E26" si="7">SUM(F20:H20)</f>
        <v>48110</v>
      </c>
      <c r="F20" s="52">
        <v>10000</v>
      </c>
      <c r="G20" s="52">
        <v>18200</v>
      </c>
      <c r="H20" s="52">
        <v>19910</v>
      </c>
    </row>
    <row r="21" spans="1:517" ht="25.5" x14ac:dyDescent="0.2">
      <c r="A21" s="21" t="s">
        <v>13</v>
      </c>
      <c r="B21" s="25" t="s">
        <v>43</v>
      </c>
      <c r="C21" s="24" t="s">
        <v>53</v>
      </c>
      <c r="D21" s="23" t="s">
        <v>57</v>
      </c>
      <c r="E21" s="51">
        <f t="shared" si="7"/>
        <v>1990</v>
      </c>
      <c r="F21" s="52">
        <v>600</v>
      </c>
      <c r="G21" s="52">
        <v>660</v>
      </c>
      <c r="H21" s="52">
        <v>730</v>
      </c>
    </row>
    <row r="22" spans="1:517" ht="25.5" customHeight="1" x14ac:dyDescent="0.2">
      <c r="A22" s="21" t="s">
        <v>14</v>
      </c>
      <c r="B22" s="25" t="s">
        <v>17</v>
      </c>
      <c r="C22" s="24" t="s">
        <v>53</v>
      </c>
      <c r="D22" s="23" t="s">
        <v>57</v>
      </c>
      <c r="E22" s="51">
        <f t="shared" si="7"/>
        <v>6100</v>
      </c>
      <c r="F22" s="52">
        <v>1500</v>
      </c>
      <c r="G22" s="52">
        <v>2200</v>
      </c>
      <c r="H22" s="52">
        <v>2400</v>
      </c>
    </row>
    <row r="23" spans="1:517" ht="25.5" customHeight="1" x14ac:dyDescent="0.2">
      <c r="A23" s="21" t="s">
        <v>15</v>
      </c>
      <c r="B23" s="25" t="s">
        <v>44</v>
      </c>
      <c r="C23" s="24" t="s">
        <v>53</v>
      </c>
      <c r="D23" s="23" t="s">
        <v>57</v>
      </c>
      <c r="E23" s="51">
        <f t="shared" si="7"/>
        <v>1650</v>
      </c>
      <c r="F23" s="52">
        <v>500</v>
      </c>
      <c r="G23" s="52">
        <v>550</v>
      </c>
      <c r="H23" s="52">
        <v>600</v>
      </c>
    </row>
    <row r="24" spans="1:517" ht="38.25" x14ac:dyDescent="0.2">
      <c r="A24" s="21" t="s">
        <v>51</v>
      </c>
      <c r="B24" s="24" t="s">
        <v>64</v>
      </c>
      <c r="C24" s="24" t="s">
        <v>53</v>
      </c>
      <c r="D24" s="23" t="s">
        <v>57</v>
      </c>
      <c r="E24" s="51">
        <f t="shared" si="7"/>
        <v>3500</v>
      </c>
      <c r="F24" s="52">
        <v>800</v>
      </c>
      <c r="G24" s="52">
        <v>1300</v>
      </c>
      <c r="H24" s="52">
        <v>1400</v>
      </c>
    </row>
    <row r="25" spans="1:517" ht="38.25" x14ac:dyDescent="0.2">
      <c r="A25" s="21" t="s">
        <v>52</v>
      </c>
      <c r="B25" s="24" t="s">
        <v>49</v>
      </c>
      <c r="C25" s="24" t="s">
        <v>53</v>
      </c>
      <c r="D25" s="23" t="s">
        <v>57</v>
      </c>
      <c r="E25" s="51">
        <f t="shared" si="7"/>
        <v>300</v>
      </c>
      <c r="F25" s="52">
        <v>300</v>
      </c>
      <c r="G25" s="52">
        <v>0</v>
      </c>
      <c r="H25" s="52">
        <v>0</v>
      </c>
    </row>
    <row r="26" spans="1:517" ht="25.5" x14ac:dyDescent="0.2">
      <c r="A26" s="21" t="s">
        <v>16</v>
      </c>
      <c r="B26" s="24" t="s">
        <v>50</v>
      </c>
      <c r="C26" s="24" t="s">
        <v>53</v>
      </c>
      <c r="D26" s="23" t="s">
        <v>57</v>
      </c>
      <c r="E26" s="51">
        <f t="shared" si="7"/>
        <v>400</v>
      </c>
      <c r="F26" s="52">
        <v>400</v>
      </c>
      <c r="G26" s="52">
        <v>0</v>
      </c>
      <c r="H26" s="52">
        <v>0</v>
      </c>
    </row>
    <row r="27" spans="1:517" ht="12.75" customHeight="1" x14ac:dyDescent="0.2">
      <c r="A27" s="79" t="s">
        <v>6</v>
      </c>
      <c r="B27" s="80"/>
      <c r="C27" s="81"/>
      <c r="D27" s="35" t="s">
        <v>56</v>
      </c>
      <c r="E27" s="51">
        <f>SUM(F27:H27)</f>
        <v>77600</v>
      </c>
      <c r="F27" s="51">
        <f>SUM(F19:F26)</f>
        <v>18100</v>
      </c>
      <c r="G27" s="51">
        <f t="shared" ref="G27:H27" si="8">SUM(G19:G26)</f>
        <v>28410</v>
      </c>
      <c r="H27" s="51">
        <f t="shared" si="8"/>
        <v>31090</v>
      </c>
    </row>
    <row r="28" spans="1:517" ht="38.25" x14ac:dyDescent="0.2">
      <c r="A28" s="82"/>
      <c r="B28" s="83"/>
      <c r="C28" s="84"/>
      <c r="D28" s="40" t="s">
        <v>57</v>
      </c>
      <c r="E28" s="51">
        <f>SUM(E19:E26)</f>
        <v>77600</v>
      </c>
      <c r="F28" s="51">
        <f t="shared" ref="F28:H28" si="9">SUM(F19:F26)</f>
        <v>18100</v>
      </c>
      <c r="G28" s="51">
        <f t="shared" si="9"/>
        <v>28410</v>
      </c>
      <c r="H28" s="51">
        <f t="shared" si="9"/>
        <v>31090</v>
      </c>
    </row>
    <row r="29" spans="1:517" s="1" customFormat="1" x14ac:dyDescent="0.2">
      <c r="A29" s="54" t="s">
        <v>7</v>
      </c>
      <c r="B29" s="55"/>
      <c r="C29" s="56"/>
      <c r="D29" s="36"/>
      <c r="E29" s="51">
        <f>F29+G29+H29</f>
        <v>132080.29999999999</v>
      </c>
      <c r="F29" s="51">
        <f>F27+F14</f>
        <v>32545</v>
      </c>
      <c r="G29" s="51">
        <f t="shared" ref="G29:H29" si="10">G27+G14</f>
        <v>44681.4</v>
      </c>
      <c r="H29" s="51">
        <f t="shared" si="10"/>
        <v>54853.9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</row>
    <row r="30" spans="1:517" s="1" customFormat="1" x14ac:dyDescent="0.2">
      <c r="A30" s="54" t="s">
        <v>58</v>
      </c>
      <c r="B30" s="55"/>
      <c r="C30" s="56"/>
      <c r="D30" s="36"/>
      <c r="E30" s="51"/>
      <c r="F30" s="52"/>
      <c r="G30" s="52"/>
      <c r="H30" s="52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</row>
    <row r="31" spans="1:517" s="29" customFormat="1" ht="30" customHeight="1" x14ac:dyDescent="0.2">
      <c r="A31" s="57" t="s">
        <v>59</v>
      </c>
      <c r="B31" s="58"/>
      <c r="C31" s="59"/>
      <c r="D31" s="53"/>
      <c r="E31" s="52">
        <f>F31+G31+H31</f>
        <v>40489.199999999997</v>
      </c>
      <c r="F31" s="52">
        <f>F15</f>
        <v>13722.7</v>
      </c>
      <c r="G31" s="52">
        <f t="shared" ref="G31:H31" si="11">G15</f>
        <v>11277.8</v>
      </c>
      <c r="H31" s="52">
        <f t="shared" si="11"/>
        <v>15488.7</v>
      </c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  <c r="KH31" s="28"/>
      <c r="KI31" s="28"/>
      <c r="KJ31" s="28"/>
      <c r="KK31" s="28"/>
      <c r="KL31" s="28"/>
      <c r="KM31" s="28"/>
      <c r="KN31" s="28"/>
      <c r="KO31" s="28"/>
      <c r="KP31" s="28"/>
      <c r="KQ31" s="28"/>
      <c r="KR31" s="28"/>
      <c r="KS31" s="28"/>
      <c r="KT31" s="28"/>
      <c r="KU31" s="28"/>
      <c r="KV31" s="28"/>
      <c r="KW31" s="28"/>
      <c r="KX31" s="28"/>
      <c r="KY31" s="28"/>
      <c r="KZ31" s="28"/>
      <c r="LA31" s="28"/>
      <c r="LB31" s="28"/>
      <c r="LC31" s="28"/>
      <c r="LD31" s="28"/>
      <c r="LE31" s="28"/>
      <c r="LF31" s="28"/>
      <c r="LG31" s="28"/>
      <c r="LH31" s="28"/>
      <c r="LI31" s="28"/>
      <c r="LJ31" s="28"/>
      <c r="LK31" s="28"/>
      <c r="LL31" s="28"/>
      <c r="LM31" s="28"/>
      <c r="LN31" s="28"/>
      <c r="LO31" s="28"/>
      <c r="LP31" s="28"/>
      <c r="LQ31" s="28"/>
      <c r="LR31" s="28"/>
      <c r="LS31" s="28"/>
      <c r="LT31" s="28"/>
      <c r="LU31" s="28"/>
      <c r="LV31" s="28"/>
      <c r="LW31" s="28"/>
      <c r="LX31" s="28"/>
      <c r="LY31" s="28"/>
      <c r="LZ31" s="28"/>
      <c r="MA31" s="28"/>
      <c r="MB31" s="28"/>
      <c r="MC31" s="28"/>
      <c r="MD31" s="28"/>
      <c r="ME31" s="28"/>
      <c r="MF31" s="28"/>
      <c r="MG31" s="28"/>
      <c r="MH31" s="28"/>
      <c r="MI31" s="28"/>
      <c r="MJ31" s="28"/>
      <c r="MK31" s="28"/>
      <c r="ML31" s="28"/>
      <c r="MM31" s="28"/>
      <c r="MN31" s="28"/>
      <c r="MO31" s="28"/>
      <c r="MP31" s="28"/>
      <c r="MQ31" s="28"/>
      <c r="MR31" s="28"/>
      <c r="MS31" s="28"/>
      <c r="MT31" s="28"/>
      <c r="MU31" s="28"/>
      <c r="MV31" s="28"/>
      <c r="MW31" s="28"/>
      <c r="MX31" s="28"/>
      <c r="MY31" s="28"/>
      <c r="MZ31" s="28"/>
      <c r="NA31" s="28"/>
      <c r="NB31" s="28"/>
      <c r="NC31" s="28"/>
      <c r="ND31" s="28"/>
      <c r="NE31" s="28"/>
      <c r="NF31" s="28"/>
      <c r="NG31" s="28"/>
      <c r="NH31" s="28"/>
      <c r="NI31" s="28"/>
      <c r="NJ31" s="28"/>
      <c r="NK31" s="28"/>
      <c r="NL31" s="28"/>
      <c r="NM31" s="28"/>
      <c r="NN31" s="28"/>
      <c r="NO31" s="28"/>
      <c r="NP31" s="28"/>
      <c r="NQ31" s="28"/>
      <c r="NR31" s="28"/>
      <c r="NS31" s="28"/>
      <c r="NT31" s="28"/>
      <c r="NU31" s="28"/>
      <c r="NV31" s="28"/>
      <c r="NW31" s="28"/>
      <c r="NX31" s="28"/>
      <c r="NY31" s="28"/>
      <c r="NZ31" s="28"/>
      <c r="OA31" s="28"/>
      <c r="OB31" s="28"/>
      <c r="OC31" s="28"/>
      <c r="OD31" s="28"/>
      <c r="OE31" s="28"/>
      <c r="OF31" s="28"/>
      <c r="OG31" s="28"/>
      <c r="OH31" s="28"/>
      <c r="OI31" s="28"/>
      <c r="OJ31" s="28"/>
      <c r="OK31" s="28"/>
      <c r="OL31" s="28"/>
      <c r="OM31" s="28"/>
      <c r="ON31" s="28"/>
      <c r="OO31" s="28"/>
      <c r="OP31" s="28"/>
      <c r="OQ31" s="28"/>
      <c r="OR31" s="28"/>
      <c r="OS31" s="28"/>
      <c r="OT31" s="28"/>
      <c r="OU31" s="28"/>
      <c r="OV31" s="28"/>
      <c r="OW31" s="28"/>
      <c r="OX31" s="28"/>
      <c r="OY31" s="28"/>
      <c r="OZ31" s="28"/>
      <c r="PA31" s="28"/>
      <c r="PB31" s="28"/>
      <c r="PC31" s="28"/>
      <c r="PD31" s="28"/>
      <c r="PE31" s="28"/>
      <c r="PF31" s="28"/>
      <c r="PG31" s="28"/>
      <c r="PH31" s="28"/>
      <c r="PI31" s="28"/>
      <c r="PJ31" s="28"/>
      <c r="PK31" s="28"/>
      <c r="PL31" s="28"/>
      <c r="PM31" s="28"/>
      <c r="PN31" s="28"/>
      <c r="PO31" s="28"/>
      <c r="PP31" s="28"/>
      <c r="PQ31" s="28"/>
      <c r="PR31" s="28"/>
      <c r="PS31" s="28"/>
      <c r="PT31" s="28"/>
      <c r="PU31" s="28"/>
      <c r="PV31" s="28"/>
      <c r="PW31" s="28"/>
      <c r="PX31" s="28"/>
      <c r="PY31" s="28"/>
      <c r="PZ31" s="28"/>
      <c r="QA31" s="28"/>
      <c r="QB31" s="28"/>
      <c r="QC31" s="28"/>
      <c r="QD31" s="28"/>
      <c r="QE31" s="28"/>
      <c r="QF31" s="28"/>
      <c r="QG31" s="28"/>
      <c r="QH31" s="28"/>
      <c r="QI31" s="28"/>
      <c r="QJ31" s="28"/>
      <c r="QK31" s="28"/>
      <c r="QL31" s="28"/>
      <c r="QM31" s="28"/>
      <c r="QN31" s="28"/>
      <c r="QO31" s="28"/>
      <c r="QP31" s="28"/>
      <c r="QQ31" s="28"/>
      <c r="QR31" s="28"/>
      <c r="QS31" s="28"/>
      <c r="QT31" s="28"/>
      <c r="QU31" s="28"/>
      <c r="QV31" s="28"/>
      <c r="QW31" s="28"/>
      <c r="QX31" s="28"/>
      <c r="QY31" s="28"/>
      <c r="QZ31" s="28"/>
      <c r="RA31" s="28"/>
      <c r="RB31" s="28"/>
      <c r="RC31" s="28"/>
      <c r="RD31" s="28"/>
      <c r="RE31" s="28"/>
      <c r="RF31" s="28"/>
      <c r="RG31" s="28"/>
      <c r="RH31" s="28"/>
      <c r="RI31" s="28"/>
      <c r="RJ31" s="28"/>
      <c r="RK31" s="28"/>
      <c r="RL31" s="28"/>
      <c r="RM31" s="28"/>
      <c r="RN31" s="28"/>
      <c r="RO31" s="28"/>
      <c r="RP31" s="28"/>
      <c r="RQ31" s="28"/>
      <c r="RR31" s="28"/>
      <c r="RS31" s="28"/>
      <c r="RT31" s="28"/>
      <c r="RU31" s="28"/>
      <c r="RV31" s="28"/>
      <c r="RW31" s="28"/>
      <c r="RX31" s="28"/>
      <c r="RY31" s="28"/>
      <c r="RZ31" s="28"/>
      <c r="SA31" s="28"/>
      <c r="SB31" s="28"/>
      <c r="SC31" s="28"/>
      <c r="SD31" s="28"/>
      <c r="SE31" s="28"/>
      <c r="SF31" s="28"/>
      <c r="SG31" s="28"/>
      <c r="SH31" s="28"/>
      <c r="SI31" s="28"/>
      <c r="SJ31" s="28"/>
      <c r="SK31" s="28"/>
      <c r="SL31" s="28"/>
      <c r="SM31" s="28"/>
      <c r="SN31" s="28"/>
      <c r="SO31" s="28"/>
      <c r="SP31" s="28"/>
      <c r="SQ31" s="28"/>
      <c r="SR31" s="28"/>
      <c r="SS31" s="28"/>
      <c r="ST31" s="28"/>
      <c r="SU31" s="28"/>
      <c r="SV31" s="28"/>
      <c r="SW31" s="28"/>
    </row>
    <row r="32" spans="1:517" s="29" customFormat="1" ht="24.75" customHeight="1" x14ac:dyDescent="0.2">
      <c r="A32" s="57" t="s">
        <v>60</v>
      </c>
      <c r="B32" s="58"/>
      <c r="C32" s="59"/>
      <c r="D32" s="53"/>
      <c r="E32" s="52">
        <f>F32+G32+H32</f>
        <v>91591.099999999991</v>
      </c>
      <c r="F32" s="52">
        <f>F16+F28</f>
        <v>18822.3</v>
      </c>
      <c r="G32" s="52">
        <f t="shared" ref="G32:H32" si="12">G16+G28</f>
        <v>33403.599999999999</v>
      </c>
      <c r="H32" s="52">
        <f t="shared" si="12"/>
        <v>39365.199999999997</v>
      </c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  <c r="KH32" s="28"/>
      <c r="KI32" s="28"/>
      <c r="KJ32" s="28"/>
      <c r="KK32" s="28"/>
      <c r="KL32" s="28"/>
      <c r="KM32" s="28"/>
      <c r="KN32" s="28"/>
      <c r="KO32" s="28"/>
      <c r="KP32" s="28"/>
      <c r="KQ32" s="28"/>
      <c r="KR32" s="28"/>
      <c r="KS32" s="28"/>
      <c r="KT32" s="28"/>
      <c r="KU32" s="28"/>
      <c r="KV32" s="28"/>
      <c r="KW32" s="28"/>
      <c r="KX32" s="28"/>
      <c r="KY32" s="28"/>
      <c r="KZ32" s="28"/>
      <c r="LA32" s="28"/>
      <c r="LB32" s="28"/>
      <c r="LC32" s="28"/>
      <c r="LD32" s="28"/>
      <c r="LE32" s="28"/>
      <c r="LF32" s="28"/>
      <c r="LG32" s="28"/>
      <c r="LH32" s="28"/>
      <c r="LI32" s="28"/>
      <c r="LJ32" s="28"/>
      <c r="LK32" s="28"/>
      <c r="LL32" s="28"/>
      <c r="LM32" s="28"/>
      <c r="LN32" s="28"/>
      <c r="LO32" s="28"/>
      <c r="LP32" s="28"/>
      <c r="LQ32" s="28"/>
      <c r="LR32" s="28"/>
      <c r="LS32" s="28"/>
      <c r="LT32" s="28"/>
      <c r="LU32" s="28"/>
      <c r="LV32" s="28"/>
      <c r="LW32" s="28"/>
      <c r="LX32" s="28"/>
      <c r="LY32" s="28"/>
      <c r="LZ32" s="28"/>
      <c r="MA32" s="28"/>
      <c r="MB32" s="28"/>
      <c r="MC32" s="28"/>
      <c r="MD32" s="28"/>
      <c r="ME32" s="28"/>
      <c r="MF32" s="28"/>
      <c r="MG32" s="28"/>
      <c r="MH32" s="28"/>
      <c r="MI32" s="28"/>
      <c r="MJ32" s="28"/>
      <c r="MK32" s="28"/>
      <c r="ML32" s="28"/>
      <c r="MM32" s="28"/>
      <c r="MN32" s="28"/>
      <c r="MO32" s="28"/>
      <c r="MP32" s="28"/>
      <c r="MQ32" s="28"/>
      <c r="MR32" s="28"/>
      <c r="MS32" s="28"/>
      <c r="MT32" s="28"/>
      <c r="MU32" s="28"/>
      <c r="MV32" s="28"/>
      <c r="MW32" s="28"/>
      <c r="MX32" s="28"/>
      <c r="MY32" s="28"/>
      <c r="MZ32" s="28"/>
      <c r="NA32" s="28"/>
      <c r="NB32" s="28"/>
      <c r="NC32" s="28"/>
      <c r="ND32" s="28"/>
      <c r="NE32" s="28"/>
      <c r="NF32" s="28"/>
      <c r="NG32" s="28"/>
      <c r="NH32" s="28"/>
      <c r="NI32" s="28"/>
      <c r="NJ32" s="28"/>
      <c r="NK32" s="28"/>
      <c r="NL32" s="28"/>
      <c r="NM32" s="28"/>
      <c r="NN32" s="28"/>
      <c r="NO32" s="28"/>
      <c r="NP32" s="28"/>
      <c r="NQ32" s="28"/>
      <c r="NR32" s="28"/>
      <c r="NS32" s="28"/>
      <c r="NT32" s="28"/>
      <c r="NU32" s="28"/>
      <c r="NV32" s="28"/>
      <c r="NW32" s="28"/>
      <c r="NX32" s="28"/>
      <c r="NY32" s="28"/>
      <c r="NZ32" s="28"/>
      <c r="OA32" s="28"/>
      <c r="OB32" s="28"/>
      <c r="OC32" s="28"/>
      <c r="OD32" s="28"/>
      <c r="OE32" s="28"/>
      <c r="OF32" s="28"/>
      <c r="OG32" s="28"/>
      <c r="OH32" s="28"/>
      <c r="OI32" s="28"/>
      <c r="OJ32" s="28"/>
      <c r="OK32" s="28"/>
      <c r="OL32" s="28"/>
      <c r="OM32" s="28"/>
      <c r="ON32" s="28"/>
      <c r="OO32" s="28"/>
      <c r="OP32" s="28"/>
      <c r="OQ32" s="28"/>
      <c r="OR32" s="28"/>
      <c r="OS32" s="28"/>
      <c r="OT32" s="28"/>
      <c r="OU32" s="28"/>
      <c r="OV32" s="28"/>
      <c r="OW32" s="28"/>
      <c r="OX32" s="28"/>
      <c r="OY32" s="28"/>
      <c r="OZ32" s="28"/>
      <c r="PA32" s="28"/>
      <c r="PB32" s="28"/>
      <c r="PC32" s="28"/>
      <c r="PD32" s="28"/>
      <c r="PE32" s="28"/>
      <c r="PF32" s="28"/>
      <c r="PG32" s="28"/>
      <c r="PH32" s="28"/>
      <c r="PI32" s="28"/>
      <c r="PJ32" s="28"/>
      <c r="PK32" s="28"/>
      <c r="PL32" s="28"/>
      <c r="PM32" s="28"/>
      <c r="PN32" s="28"/>
      <c r="PO32" s="28"/>
      <c r="PP32" s="28"/>
      <c r="PQ32" s="28"/>
      <c r="PR32" s="28"/>
      <c r="PS32" s="28"/>
      <c r="PT32" s="28"/>
      <c r="PU32" s="28"/>
      <c r="PV32" s="28"/>
      <c r="PW32" s="28"/>
      <c r="PX32" s="28"/>
      <c r="PY32" s="28"/>
      <c r="PZ32" s="28"/>
      <c r="QA32" s="28"/>
      <c r="QB32" s="28"/>
      <c r="QC32" s="28"/>
      <c r="QD32" s="28"/>
      <c r="QE32" s="28"/>
      <c r="QF32" s="28"/>
      <c r="QG32" s="28"/>
      <c r="QH32" s="28"/>
      <c r="QI32" s="28"/>
      <c r="QJ32" s="28"/>
      <c r="QK32" s="28"/>
      <c r="QL32" s="28"/>
      <c r="QM32" s="28"/>
      <c r="QN32" s="28"/>
      <c r="QO32" s="28"/>
      <c r="QP32" s="28"/>
      <c r="QQ32" s="28"/>
      <c r="QR32" s="28"/>
      <c r="QS32" s="28"/>
      <c r="QT32" s="28"/>
      <c r="QU32" s="28"/>
      <c r="QV32" s="28"/>
      <c r="QW32" s="28"/>
      <c r="QX32" s="28"/>
      <c r="QY32" s="28"/>
      <c r="QZ32" s="28"/>
      <c r="RA32" s="28"/>
      <c r="RB32" s="28"/>
      <c r="RC32" s="28"/>
      <c r="RD32" s="28"/>
      <c r="RE32" s="28"/>
      <c r="RF32" s="28"/>
      <c r="RG32" s="28"/>
      <c r="RH32" s="28"/>
      <c r="RI32" s="28"/>
      <c r="RJ32" s="28"/>
      <c r="RK32" s="28"/>
      <c r="RL32" s="28"/>
      <c r="RM32" s="28"/>
      <c r="RN32" s="28"/>
      <c r="RO32" s="28"/>
      <c r="RP32" s="28"/>
      <c r="RQ32" s="28"/>
      <c r="RR32" s="28"/>
      <c r="RS32" s="28"/>
      <c r="RT32" s="28"/>
      <c r="RU32" s="28"/>
      <c r="RV32" s="28"/>
      <c r="RW32" s="28"/>
      <c r="RX32" s="28"/>
      <c r="RY32" s="28"/>
      <c r="RZ32" s="28"/>
      <c r="SA32" s="28"/>
      <c r="SB32" s="28"/>
      <c r="SC32" s="28"/>
      <c r="SD32" s="28"/>
      <c r="SE32" s="28"/>
      <c r="SF32" s="28"/>
      <c r="SG32" s="28"/>
      <c r="SH32" s="28"/>
      <c r="SI32" s="28"/>
      <c r="SJ32" s="28"/>
      <c r="SK32" s="28"/>
      <c r="SL32" s="28"/>
      <c r="SM32" s="28"/>
      <c r="SN32" s="28"/>
      <c r="SO32" s="28"/>
      <c r="SP32" s="28"/>
      <c r="SQ32" s="28"/>
      <c r="SR32" s="28"/>
      <c r="SS32" s="28"/>
      <c r="ST32" s="28"/>
      <c r="SU32" s="28"/>
      <c r="SV32" s="28"/>
      <c r="SW32" s="28"/>
    </row>
    <row r="34" spans="1:8" x14ac:dyDescent="0.2">
      <c r="A34" s="4"/>
      <c r="B34" s="26"/>
      <c r="C34" s="30"/>
      <c r="D34" s="38"/>
      <c r="E34" s="32"/>
      <c r="F34" s="16"/>
      <c r="G34" s="16"/>
      <c r="H34" s="16"/>
    </row>
    <row r="35" spans="1:8" x14ac:dyDescent="0.2">
      <c r="A35" s="4"/>
      <c r="B35" s="26"/>
      <c r="C35" s="30"/>
      <c r="D35" s="38"/>
      <c r="E35" s="33"/>
      <c r="F35" s="18"/>
      <c r="G35" s="18"/>
      <c r="H35" s="18"/>
    </row>
    <row r="36" spans="1:8" x14ac:dyDescent="0.2">
      <c r="E36" s="34"/>
    </row>
    <row r="37" spans="1:8" x14ac:dyDescent="0.2">
      <c r="E37" s="34"/>
    </row>
    <row r="38" spans="1:8" x14ac:dyDescent="0.2">
      <c r="E38" s="34"/>
    </row>
  </sheetData>
  <mergeCells count="22">
    <mergeCell ref="A14:C16"/>
    <mergeCell ref="A27:C28"/>
    <mergeCell ref="A9:A11"/>
    <mergeCell ref="B9:B11"/>
    <mergeCell ref="C9:C11"/>
    <mergeCell ref="A18:H18"/>
    <mergeCell ref="A30:C30"/>
    <mergeCell ref="A32:C32"/>
    <mergeCell ref="A31:C31"/>
    <mergeCell ref="A29:C29"/>
    <mergeCell ref="A1:H1"/>
    <mergeCell ref="A2:H2"/>
    <mergeCell ref="A3:A5"/>
    <mergeCell ref="B3:B5"/>
    <mergeCell ref="C3:C5"/>
    <mergeCell ref="E3:H3"/>
    <mergeCell ref="E4:E5"/>
    <mergeCell ref="F4:H4"/>
    <mergeCell ref="D3:D5"/>
    <mergeCell ref="A7:H7"/>
    <mergeCell ref="A8:H8"/>
    <mergeCell ref="A17:C17"/>
  </mergeCells>
  <pageMargins left="0.6692913385826772" right="0.23622047244094491" top="0.6692913385826772" bottom="0.4330708661417322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Layout" zoomScaleNormal="100" workbookViewId="0">
      <selection activeCell="B2" sqref="B2:B3"/>
    </sheetView>
  </sheetViews>
  <sheetFormatPr defaultRowHeight="12.75" x14ac:dyDescent="0.2"/>
  <cols>
    <col min="1" max="1" width="4" customWidth="1"/>
    <col min="2" max="2" width="64.42578125" customWidth="1"/>
    <col min="3" max="3" width="15" customWidth="1"/>
    <col min="4" max="4" width="11.7109375" customWidth="1"/>
    <col min="5" max="5" width="10.28515625" customWidth="1"/>
    <col min="6" max="6" width="12.42578125" customWidth="1"/>
    <col min="7" max="7" width="9.85546875" hidden="1" customWidth="1"/>
    <col min="8" max="8" width="0.140625" hidden="1" customWidth="1"/>
    <col min="9" max="9" width="20.7109375" customWidth="1"/>
    <col min="10" max="10" width="11" customWidth="1"/>
    <col min="11" max="11" width="13" customWidth="1"/>
  </cols>
  <sheetData>
    <row r="1" spans="1:9" ht="16.5" x14ac:dyDescent="0.2">
      <c r="A1" s="92" t="s">
        <v>47</v>
      </c>
      <c r="B1" s="93"/>
      <c r="C1" s="93"/>
      <c r="D1" s="93"/>
      <c r="E1" s="93"/>
      <c r="F1" s="93"/>
      <c r="G1" s="93"/>
      <c r="H1" s="93"/>
      <c r="I1" s="93"/>
    </row>
    <row r="2" spans="1:9" ht="72" customHeight="1" x14ac:dyDescent="0.2">
      <c r="A2" s="94" t="s">
        <v>21</v>
      </c>
      <c r="B2" s="94" t="s">
        <v>22</v>
      </c>
      <c r="C2" s="94" t="s">
        <v>23</v>
      </c>
      <c r="D2" s="94" t="s">
        <v>24</v>
      </c>
      <c r="E2" s="94"/>
      <c r="F2" s="94"/>
      <c r="G2" s="94"/>
      <c r="H2" s="94"/>
      <c r="I2" s="15" t="s">
        <v>25</v>
      </c>
    </row>
    <row r="3" spans="1:9" ht="14.25" x14ac:dyDescent="0.2">
      <c r="A3" s="94"/>
      <c r="B3" s="94"/>
      <c r="C3" s="94"/>
      <c r="D3" s="15">
        <v>2014</v>
      </c>
      <c r="E3" s="15">
        <v>2015</v>
      </c>
      <c r="F3" s="15">
        <v>2016</v>
      </c>
      <c r="G3" s="15"/>
      <c r="H3" s="19"/>
      <c r="I3" s="19"/>
    </row>
    <row r="4" spans="1:9" ht="15" x14ac:dyDescent="0.2">
      <c r="A4" s="95" t="s">
        <v>26</v>
      </c>
      <c r="B4" s="95"/>
      <c r="C4" s="95"/>
      <c r="D4" s="95"/>
      <c r="E4" s="95"/>
      <c r="F4" s="95"/>
      <c r="G4" s="95"/>
      <c r="H4" s="95"/>
      <c r="I4" s="95"/>
    </row>
    <row r="5" spans="1:9" ht="16.5" x14ac:dyDescent="0.2">
      <c r="A5" s="41">
        <v>1</v>
      </c>
      <c r="B5" s="5" t="s">
        <v>37</v>
      </c>
      <c r="C5" s="6">
        <v>7853</v>
      </c>
      <c r="D5" s="6">
        <v>27251</v>
      </c>
      <c r="E5" s="7">
        <v>22476</v>
      </c>
      <c r="F5" s="7">
        <v>30500</v>
      </c>
      <c r="G5" s="89">
        <f>D5+E5+F5</f>
        <v>80227</v>
      </c>
      <c r="H5" s="90"/>
      <c r="I5" s="91"/>
    </row>
    <row r="6" spans="1:9" ht="31.15" customHeight="1" x14ac:dyDescent="0.2">
      <c r="A6" s="41">
        <v>2</v>
      </c>
      <c r="B6" s="5" t="s">
        <v>32</v>
      </c>
      <c r="C6" s="8">
        <v>0</v>
      </c>
      <c r="D6" s="8" t="s">
        <v>27</v>
      </c>
      <c r="E6" s="8" t="s">
        <v>27</v>
      </c>
      <c r="F6" s="8" t="s">
        <v>27</v>
      </c>
      <c r="G6" s="89">
        <f>SUM(D6:F6)</f>
        <v>0</v>
      </c>
      <c r="H6" s="90"/>
      <c r="I6" s="91"/>
    </row>
    <row r="7" spans="1:9" ht="30.75" x14ac:dyDescent="0.2">
      <c r="A7" s="41">
        <v>3</v>
      </c>
      <c r="B7" s="5" t="s">
        <v>38</v>
      </c>
      <c r="C7" s="8">
        <v>0</v>
      </c>
      <c r="D7" s="8">
        <v>1856</v>
      </c>
      <c r="E7" s="8">
        <v>3303</v>
      </c>
      <c r="F7" s="8">
        <v>2975</v>
      </c>
      <c r="G7" s="89">
        <f>SUM(D7:F7)</f>
        <v>8134</v>
      </c>
      <c r="H7" s="90"/>
      <c r="I7" s="91"/>
    </row>
    <row r="8" spans="1:9" ht="31.15" customHeight="1" x14ac:dyDescent="0.2">
      <c r="A8" s="41">
        <v>4</v>
      </c>
      <c r="B8" s="5" t="s">
        <v>39</v>
      </c>
      <c r="C8" s="8">
        <v>0</v>
      </c>
      <c r="D8" s="8">
        <v>650</v>
      </c>
      <c r="E8" s="8">
        <v>392.2</v>
      </c>
      <c r="F8" s="8" t="s">
        <v>27</v>
      </c>
      <c r="G8" s="89">
        <f>SUM(D8:F8)</f>
        <v>1042.2</v>
      </c>
      <c r="H8" s="90"/>
      <c r="I8" s="91"/>
    </row>
    <row r="9" spans="1:9" ht="28.5" x14ac:dyDescent="0.2">
      <c r="A9" s="41">
        <v>5</v>
      </c>
      <c r="B9" s="9" t="s">
        <v>33</v>
      </c>
      <c r="C9" s="8">
        <v>0</v>
      </c>
      <c r="D9" s="8">
        <v>1035</v>
      </c>
      <c r="E9" s="8">
        <v>480</v>
      </c>
      <c r="F9" s="8" t="s">
        <v>27</v>
      </c>
      <c r="G9" s="89">
        <f>SUM(D9:F9)</f>
        <v>1515</v>
      </c>
      <c r="H9" s="90"/>
      <c r="I9" s="91"/>
    </row>
    <row r="10" spans="1:9" ht="31.9" customHeight="1" x14ac:dyDescent="0.2">
      <c r="A10" s="41">
        <v>6</v>
      </c>
      <c r="B10" s="5" t="s">
        <v>34</v>
      </c>
      <c r="C10" s="8">
        <v>6</v>
      </c>
      <c r="D10" s="8">
        <v>3</v>
      </c>
      <c r="E10" s="8">
        <v>3</v>
      </c>
      <c r="F10" s="8" t="s">
        <v>27</v>
      </c>
      <c r="G10" s="89">
        <v>6</v>
      </c>
      <c r="H10" s="90"/>
      <c r="I10" s="91"/>
    </row>
    <row r="11" spans="1:9" ht="27.75" customHeight="1" x14ac:dyDescent="0.2">
      <c r="A11" s="41">
        <v>7</v>
      </c>
      <c r="B11" s="42" t="s">
        <v>35</v>
      </c>
      <c r="C11" s="3">
        <v>5</v>
      </c>
      <c r="D11" s="41">
        <v>1</v>
      </c>
      <c r="E11" s="41">
        <v>2</v>
      </c>
      <c r="F11" s="41">
        <v>2</v>
      </c>
      <c r="G11" s="96">
        <v>5</v>
      </c>
      <c r="H11" s="97"/>
      <c r="I11" s="98"/>
    </row>
    <row r="12" spans="1:9" ht="32.25" customHeight="1" x14ac:dyDescent="0.2">
      <c r="A12" s="41">
        <v>8</v>
      </c>
      <c r="B12" s="42" t="s">
        <v>40</v>
      </c>
      <c r="C12" s="41">
        <v>375</v>
      </c>
      <c r="D12" s="41">
        <v>500</v>
      </c>
      <c r="E12" s="41" t="s">
        <v>27</v>
      </c>
      <c r="F12" s="41" t="s">
        <v>27</v>
      </c>
      <c r="G12" s="99">
        <f>SUM(D12:F12)</f>
        <v>500</v>
      </c>
      <c r="H12" s="100"/>
      <c r="I12" s="101"/>
    </row>
    <row r="13" spans="1:9" ht="15" x14ac:dyDescent="0.2">
      <c r="A13" s="95" t="s">
        <v>28</v>
      </c>
      <c r="B13" s="95"/>
      <c r="C13" s="95"/>
      <c r="D13" s="95"/>
      <c r="E13" s="95"/>
      <c r="F13" s="95"/>
      <c r="G13" s="95"/>
      <c r="H13" s="95"/>
      <c r="I13" s="95"/>
    </row>
    <row r="14" spans="1:9" ht="14.25" x14ac:dyDescent="0.2">
      <c r="A14" s="41">
        <v>1</v>
      </c>
      <c r="B14" s="42" t="s">
        <v>29</v>
      </c>
      <c r="C14" s="41">
        <v>21</v>
      </c>
      <c r="D14" s="41">
        <v>18</v>
      </c>
      <c r="E14" s="41">
        <v>20</v>
      </c>
      <c r="F14" s="41">
        <v>14</v>
      </c>
      <c r="G14" s="41">
        <v>12</v>
      </c>
      <c r="H14" s="41">
        <v>10</v>
      </c>
      <c r="I14" s="41">
        <f>F14+E14+D14</f>
        <v>52</v>
      </c>
    </row>
    <row r="15" spans="1:9" ht="30" customHeight="1" x14ac:dyDescent="0.2">
      <c r="A15" s="41">
        <v>2</v>
      </c>
      <c r="B15" s="42" t="s">
        <v>30</v>
      </c>
      <c r="C15" s="41">
        <v>12</v>
      </c>
      <c r="D15" s="41">
        <v>11</v>
      </c>
      <c r="E15" s="41">
        <v>10</v>
      </c>
      <c r="F15" s="41">
        <v>9</v>
      </c>
      <c r="G15" s="41">
        <v>8</v>
      </c>
      <c r="H15" s="41">
        <v>7</v>
      </c>
      <c r="I15" s="41">
        <f>F15+E15+D15</f>
        <v>30</v>
      </c>
    </row>
    <row r="16" spans="1:9" ht="28.5" x14ac:dyDescent="0.2">
      <c r="A16" s="41">
        <v>3</v>
      </c>
      <c r="B16" s="42" t="s">
        <v>31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f>F16+E16+D16</f>
        <v>0</v>
      </c>
    </row>
    <row r="17" spans="1:9" ht="14.25" x14ac:dyDescent="0.2">
      <c r="A17" s="94">
        <v>4</v>
      </c>
      <c r="B17" s="102" t="s">
        <v>41</v>
      </c>
      <c r="C17" s="10">
        <v>29.9</v>
      </c>
      <c r="D17" s="11">
        <f>C17-D19</f>
        <v>18.468699999999998</v>
      </c>
      <c r="E17" s="11">
        <f t="shared" ref="E17:H17" si="0">D17-E19</f>
        <v>17.264899999999997</v>
      </c>
      <c r="F17" s="13">
        <f>E17-F19</f>
        <v>14.763499999999997</v>
      </c>
      <c r="G17" s="13">
        <f t="shared" si="0"/>
        <v>13.093499999999997</v>
      </c>
      <c r="H17" s="13">
        <f t="shared" si="0"/>
        <v>12.753499999999997</v>
      </c>
      <c r="I17" s="13">
        <f>H17</f>
        <v>12.753499999999997</v>
      </c>
    </row>
    <row r="18" spans="1:9" ht="14.25" x14ac:dyDescent="0.2">
      <c r="A18" s="94"/>
      <c r="B18" s="102"/>
      <c r="C18" s="12">
        <v>0.46100000000000002</v>
      </c>
      <c r="D18" s="12">
        <f>D17*C18/C17</f>
        <v>0.28475152842809365</v>
      </c>
      <c r="E18" s="12">
        <f>E17*D18/D17</f>
        <v>0.2661912675585284</v>
      </c>
      <c r="F18" s="14">
        <f>F17*E18/E17</f>
        <v>0.22762453177257522</v>
      </c>
      <c r="G18" s="14">
        <f t="shared" ref="G18:H18" si="1">G17*F18/F17</f>
        <v>0.20187637123745816</v>
      </c>
      <c r="H18" s="14">
        <f t="shared" si="1"/>
        <v>0.19663423076923073</v>
      </c>
      <c r="I18" s="45">
        <f>H18</f>
        <v>0.19663423076923073</v>
      </c>
    </row>
    <row r="19" spans="1:9" ht="16.5" customHeight="1" x14ac:dyDescent="0.2">
      <c r="A19" s="94"/>
      <c r="B19" s="102"/>
      <c r="C19" s="46" t="s">
        <v>36</v>
      </c>
      <c r="D19" s="47">
        <f>4.0328+0.5335+0.5+0.13+6.175+0.06</f>
        <v>11.4313</v>
      </c>
      <c r="E19" s="47">
        <v>1.2038</v>
      </c>
      <c r="F19" s="47">
        <f>0.2746+0.3248+0.187+0.272+0.24+0.024+0.2315+0.04+0.25+0.17+0.18+0.2575+0.05</f>
        <v>2.5013999999999998</v>
      </c>
      <c r="G19" s="47">
        <v>1.67</v>
      </c>
      <c r="H19" s="47">
        <v>0.34</v>
      </c>
      <c r="I19" s="47"/>
    </row>
    <row r="20" spans="1:9" ht="15" x14ac:dyDescent="0.2">
      <c r="A20" s="2"/>
    </row>
  </sheetData>
  <mergeCells count="17">
    <mergeCell ref="G11:I11"/>
    <mergeCell ref="G12:I12"/>
    <mergeCell ref="A13:I13"/>
    <mergeCell ref="A17:A19"/>
    <mergeCell ref="B17:B19"/>
    <mergeCell ref="A1:I1"/>
    <mergeCell ref="D2:H2"/>
    <mergeCell ref="A2:A3"/>
    <mergeCell ref="B2:B3"/>
    <mergeCell ref="A4:I4"/>
    <mergeCell ref="C2:C3"/>
    <mergeCell ref="G10:I10"/>
    <mergeCell ref="G5:I5"/>
    <mergeCell ref="G6:I6"/>
    <mergeCell ref="G7:I7"/>
    <mergeCell ref="G8:I8"/>
    <mergeCell ref="G9:I9"/>
  </mergeCells>
  <pageMargins left="0.60833333333333328" right="0.30833333333333335" top="0.57499999999999996" bottom="0.25" header="0.3" footer="0.3"/>
  <pageSetup paperSize="9" orientation="landscape" r:id="rId1"/>
  <headerFooter>
    <oddHeader xml:space="preserve">&amp;RПриложение1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Основные мероприятия</vt:lpstr>
      <vt:lpstr>Целевые показатели</vt:lpstr>
      <vt:lpstr>'Целевые показатели'!OLE_LINK1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ТуйкинаИВ</cp:lastModifiedBy>
  <cp:lastPrinted>2013-11-06T09:16:30Z</cp:lastPrinted>
  <dcterms:created xsi:type="dcterms:W3CDTF">1996-10-08T23:32:33Z</dcterms:created>
  <dcterms:modified xsi:type="dcterms:W3CDTF">2013-11-13T05:32:16Z</dcterms:modified>
</cp:coreProperties>
</file>