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. Транспорт\МП\405-п от 09.09.2020 - копия\"/>
    </mc:Choice>
  </mc:AlternateContent>
  <bookViews>
    <workbookView xWindow="0" yWindow="0" windowWidth="28800" windowHeight="12135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4" l="1"/>
  <c r="G55" i="4" l="1"/>
  <c r="H55" i="4"/>
  <c r="I55" i="4"/>
  <c r="J55" i="4"/>
  <c r="K55" i="4"/>
  <c r="L55" i="4"/>
  <c r="M55" i="4"/>
  <c r="N55" i="4"/>
  <c r="O55" i="4"/>
  <c r="P55" i="4"/>
  <c r="Q55" i="4"/>
  <c r="F55" i="4"/>
  <c r="F53" i="4"/>
  <c r="F52" i="4"/>
  <c r="F49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s="1"/>
  <c r="F56" i="4" l="1"/>
  <c r="E56" i="4" s="1"/>
  <c r="E24" i="4"/>
  <c r="F11" i="4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<sst xmlns="http://schemas.openxmlformats.org/spreadsheetml/2006/main" count="93" uniqueCount="50">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</sst>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0" fontId="3" fillId="2" borderId="0" xfId="0" applyFont="1" applyFill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topLeftCell="A13" zoomScale="70" zoomScaleNormal="91" zoomScaleSheetLayoutView="70" workbookViewId="0">
      <selection activeCell="G24" sqref="G24"/>
    </sheetView>
  </sheetViews>
  <sheetFormatPr defaultColWidth="9.140625"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20.8554687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25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6.5" customHeight="1" x14ac:dyDescent="0.2">
      <c r="A2" s="33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6" t="s">
        <v>2</v>
      </c>
      <c r="B4" s="26" t="s">
        <v>3</v>
      </c>
      <c r="C4" s="26" t="s">
        <v>19</v>
      </c>
      <c r="D4" s="26" t="s">
        <v>4</v>
      </c>
      <c r="E4" s="26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s="4" customFormat="1" x14ac:dyDescent="0.2">
      <c r="A5" s="26"/>
      <c r="B5" s="26"/>
      <c r="C5" s="26"/>
      <c r="D5" s="26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7" t="s">
        <v>17</v>
      </c>
      <c r="B7" s="30" t="s">
        <v>48</v>
      </c>
      <c r="C7" s="26" t="s">
        <v>43</v>
      </c>
      <c r="D7" s="7" t="s">
        <v>0</v>
      </c>
      <c r="E7" s="8">
        <f>SUM(F7:Q7)</f>
        <v>662877.07834000012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53852.722000000002</v>
      </c>
      <c r="I7" s="8">
        <f t="shared" si="0"/>
        <v>53852.722000000002</v>
      </c>
      <c r="J7" s="8">
        <f t="shared" si="0"/>
        <v>54929.7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28"/>
      <c r="B8" s="31"/>
      <c r="C8" s="26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28"/>
      <c r="B9" s="31"/>
      <c r="C9" s="26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28"/>
      <c r="B10" s="31"/>
      <c r="C10" s="26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28"/>
      <c r="B11" s="31"/>
      <c r="C11" s="26"/>
      <c r="D11" s="10" t="s">
        <v>15</v>
      </c>
      <c r="E11" s="11">
        <f t="shared" si="1"/>
        <v>662877.07834000012</v>
      </c>
      <c r="F11" s="11">
        <f>45812-14541.06</f>
        <v>31270.940000000002</v>
      </c>
      <c r="G11" s="13">
        <f>41044+1397.49434</f>
        <v>42441.494339999997</v>
      </c>
      <c r="H11" s="19">
        <v>53852.722000000002</v>
      </c>
      <c r="I11" s="19">
        <v>53852.722000000002</v>
      </c>
      <c r="J11" s="11">
        <v>54929.7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28"/>
      <c r="B12" s="31"/>
      <c r="C12" s="26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28"/>
      <c r="B13" s="31"/>
      <c r="C13" s="26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28"/>
      <c r="B14" s="31"/>
      <c r="C14" s="26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28"/>
      <c r="B15" s="31"/>
      <c r="C15" s="26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28"/>
      <c r="B16" s="31"/>
      <c r="C16" s="26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28"/>
      <c r="B17" s="31"/>
      <c r="C17" s="26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29"/>
      <c r="B18" s="32"/>
      <c r="C18" s="26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6" t="s">
        <v>18</v>
      </c>
      <c r="B19" s="34" t="s">
        <v>47</v>
      </c>
      <c r="C19" s="26" t="s">
        <v>16</v>
      </c>
      <c r="D19" s="7" t="s">
        <v>0</v>
      </c>
      <c r="E19" s="8">
        <f>SUM(F19:Q19)</f>
        <v>1160414.6477600001</v>
      </c>
      <c r="F19" s="8">
        <f>SUM(F20:F24)</f>
        <v>75290.858699999997</v>
      </c>
      <c r="G19" s="8">
        <f t="shared" ref="G19:Q19" si="3">SUM(G20:G24)</f>
        <v>168123.78906000001</v>
      </c>
      <c r="H19" s="9">
        <f t="shared" si="3"/>
        <v>172510</v>
      </c>
      <c r="I19" s="8">
        <f t="shared" si="3"/>
        <v>185210</v>
      </c>
      <c r="J19" s="8">
        <f t="shared" si="3"/>
        <v>69910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6"/>
      <c r="B20" s="34"/>
      <c r="C20" s="26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6"/>
      <c r="B21" s="34"/>
      <c r="C21" s="26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6"/>
      <c r="B22" s="34"/>
      <c r="C22" s="26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6"/>
      <c r="B23" s="34"/>
      <c r="C23" s="26"/>
      <c r="D23" s="10" t="s">
        <v>15</v>
      </c>
      <c r="E23" s="11">
        <f>SUM(F23:Q23)</f>
        <v>801570.91250999994</v>
      </c>
      <c r="F23" s="11">
        <f>36093.03759+23907.61488+936.234-689.76302</f>
        <v>60247.123449999999</v>
      </c>
      <c r="G23" s="11">
        <f>38099+6143.6584-350+6965.37735-330.72727-603.51942</f>
        <v>49923.789060000003</v>
      </c>
      <c r="H23" s="12">
        <v>62210</v>
      </c>
      <c r="I23" s="11">
        <v>69910</v>
      </c>
      <c r="J23" s="11">
        <v>69910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6"/>
      <c r="B24" s="34"/>
      <c r="C24" s="26"/>
      <c r="D24" s="10" t="s">
        <v>10</v>
      </c>
      <c r="E24" s="11">
        <f>SUM(F24:Q24)</f>
        <v>343800</v>
      </c>
      <c r="F24" s="21">
        <f>46824.66705-16354-17620.66705-2500-550-250-6700-1600-500-50-700</f>
        <v>-3.637978807091713E-12</v>
      </c>
      <c r="G24" s="11">
        <v>118200</v>
      </c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35" t="s">
        <v>11</v>
      </c>
      <c r="B25" s="35"/>
      <c r="C25" s="35"/>
      <c r="D25" s="7" t="s">
        <v>0</v>
      </c>
      <c r="E25" s="8">
        <f t="shared" si="1"/>
        <v>1825180.5049899998</v>
      </c>
      <c r="F25" s="8">
        <f>SUM(F26:F30)</f>
        <v>108450.57759</v>
      </c>
      <c r="G25" s="8">
        <f t="shared" ref="G25:Q25" si="4">SUM(G26:G30)</f>
        <v>210565.28340000001</v>
      </c>
      <c r="H25" s="8">
        <f t="shared" si="4"/>
        <v>226362.72200000001</v>
      </c>
      <c r="I25" s="8">
        <f t="shared" si="4"/>
        <v>239062.72200000001</v>
      </c>
      <c r="J25" s="8">
        <f t="shared" si="4"/>
        <v>124839.7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35"/>
      <c r="B26" s="35"/>
      <c r="C26" s="3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35"/>
      <c r="B27" s="35"/>
      <c r="C27" s="3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35"/>
      <c r="B28" s="35"/>
      <c r="C28" s="3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35"/>
      <c r="B29" s="35"/>
      <c r="C29" s="35"/>
      <c r="D29" s="7" t="s">
        <v>15</v>
      </c>
      <c r="E29" s="8">
        <f t="shared" si="1"/>
        <v>1466336.7697399999</v>
      </c>
      <c r="F29" s="8">
        <f>F11+F23+F17</f>
        <v>93406.842340000003</v>
      </c>
      <c r="G29" s="8">
        <f t="shared" ref="G29:Q29" si="8">G11+G23</f>
        <v>92365.2834</v>
      </c>
      <c r="H29" s="9">
        <f t="shared" si="8"/>
        <v>116062.72200000001</v>
      </c>
      <c r="I29" s="8">
        <f t="shared" si="8"/>
        <v>123762.72200000001</v>
      </c>
      <c r="J29" s="8">
        <f t="shared" si="8"/>
        <v>124839.7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35"/>
      <c r="B30" s="35"/>
      <c r="C30" s="35"/>
      <c r="D30" s="7" t="s">
        <v>10</v>
      </c>
      <c r="E30" s="8">
        <f t="shared" si="1"/>
        <v>343800</v>
      </c>
      <c r="F30" s="22">
        <f>F12+F24</f>
        <v>-3.637978807091713E-12</v>
      </c>
      <c r="G30" s="8">
        <f>G12+G24</f>
        <v>118200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36" t="s">
        <v>12</v>
      </c>
      <c r="B31" s="36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36" t="s">
        <v>13</v>
      </c>
      <c r="B32" s="36"/>
      <c r="C32" s="3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36"/>
      <c r="B33" s="36"/>
      <c r="C33" s="3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36"/>
      <c r="B34" s="36"/>
      <c r="C34" s="3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36"/>
      <c r="B35" s="36"/>
      <c r="C35" s="3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36"/>
      <c r="B36" s="36"/>
      <c r="C36" s="3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36"/>
      <c r="B37" s="36"/>
      <c r="C37" s="3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36" t="s">
        <v>14</v>
      </c>
      <c r="B38" s="36"/>
      <c r="C38" s="36"/>
      <c r="D38" s="7" t="s">
        <v>0</v>
      </c>
      <c r="E38" s="8">
        <f t="shared" si="1"/>
        <v>1825180.5049899998</v>
      </c>
      <c r="F38" s="9">
        <f>SUM(F39:F43)</f>
        <v>108450.57759</v>
      </c>
      <c r="G38" s="8">
        <f t="shared" ref="G38:Q38" si="11">SUM(G39:G43)</f>
        <v>210565.28340000001</v>
      </c>
      <c r="H38" s="8">
        <f t="shared" si="11"/>
        <v>226362.72200000001</v>
      </c>
      <c r="I38" s="8">
        <f t="shared" si="11"/>
        <v>239062.72200000001</v>
      </c>
      <c r="J38" s="8">
        <f t="shared" si="11"/>
        <v>124839.7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36"/>
      <c r="B39" s="36"/>
      <c r="C39" s="3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36"/>
      <c r="B40" s="36"/>
      <c r="C40" s="3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36"/>
      <c r="B41" s="36"/>
      <c r="C41" s="3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36"/>
      <c r="B42" s="36"/>
      <c r="C42" s="36"/>
      <c r="D42" s="10" t="s">
        <v>15</v>
      </c>
      <c r="E42" s="11">
        <f t="shared" si="1"/>
        <v>1466336.7697399999</v>
      </c>
      <c r="F42" s="11">
        <f>F29</f>
        <v>93406.842340000003</v>
      </c>
      <c r="G42" s="11">
        <f t="shared" ref="G42:Q42" si="14">G29</f>
        <v>92365.2834</v>
      </c>
      <c r="H42" s="12">
        <f t="shared" si="14"/>
        <v>116062.72200000001</v>
      </c>
      <c r="I42" s="11">
        <f t="shared" si="14"/>
        <v>123762.72200000001</v>
      </c>
      <c r="J42" s="11">
        <f t="shared" si="14"/>
        <v>124839.7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36"/>
      <c r="B43" s="36"/>
      <c r="C43" s="36"/>
      <c r="D43" s="10" t="s">
        <v>10</v>
      </c>
      <c r="E43" s="11">
        <f t="shared" si="1"/>
        <v>343800</v>
      </c>
      <c r="F43" s="23">
        <f t="shared" ref="F43:Q43" si="15">F30</f>
        <v>-3.637978807091713E-12</v>
      </c>
      <c r="G43" s="11">
        <f t="shared" si="15"/>
        <v>118200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36" t="s">
        <v>12</v>
      </c>
      <c r="B44" s="36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36" t="s">
        <v>44</v>
      </c>
      <c r="B45" s="36"/>
      <c r="C45" s="36"/>
      <c r="D45" s="7" t="s">
        <v>0</v>
      </c>
      <c r="E45" s="8">
        <f t="shared" si="1"/>
        <v>662877.07834000012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53852.722000000002</v>
      </c>
      <c r="I45" s="8">
        <f t="shared" si="16"/>
        <v>53852.722000000002</v>
      </c>
      <c r="J45" s="8">
        <f t="shared" si="16"/>
        <v>54929.7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36"/>
      <c r="B46" s="36"/>
      <c r="C46" s="3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36"/>
      <c r="B47" s="36"/>
      <c r="C47" s="3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36"/>
      <c r="B48" s="36"/>
      <c r="C48" s="3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36"/>
      <c r="B49" s="36"/>
      <c r="C49" s="36"/>
      <c r="D49" s="10" t="s">
        <v>15</v>
      </c>
      <c r="E49" s="11">
        <f>SUM(F49:Q49)</f>
        <v>662877.07834000012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53852.722000000002</v>
      </c>
      <c r="I49" s="11">
        <f t="shared" si="20"/>
        <v>53852.722000000002</v>
      </c>
      <c r="J49" s="11">
        <f t="shared" si="20"/>
        <v>54929.7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36"/>
      <c r="B50" s="36"/>
      <c r="C50" s="3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36" t="s">
        <v>21</v>
      </c>
      <c r="B51" s="36"/>
      <c r="C51" s="36"/>
      <c r="D51" s="7" t="s">
        <v>0</v>
      </c>
      <c r="E51" s="8">
        <f>SUM(F51:Q51)</f>
        <v>1162303.42665</v>
      </c>
      <c r="F51" s="8">
        <f>SUM(F52:F56)</f>
        <v>77179.637589999998</v>
      </c>
      <c r="G51" s="8">
        <f t="shared" ref="G51:Q51" si="22">SUM(G52:G56)</f>
        <v>168123.78906000001</v>
      </c>
      <c r="H51" s="8">
        <f t="shared" si="22"/>
        <v>172510</v>
      </c>
      <c r="I51" s="8">
        <f t="shared" si="22"/>
        <v>185210</v>
      </c>
      <c r="J51" s="8">
        <f t="shared" si="22"/>
        <v>69910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36"/>
      <c r="B52" s="36"/>
      <c r="C52" s="3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36"/>
      <c r="B53" s="36"/>
      <c r="C53" s="3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36"/>
      <c r="B54" s="36"/>
      <c r="C54" s="3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36"/>
      <c r="B55" s="36"/>
      <c r="C55" s="36"/>
      <c r="D55" s="10" t="s">
        <v>15</v>
      </c>
      <c r="E55" s="11">
        <f>SUM(F55:Q55)</f>
        <v>803459.69140000001</v>
      </c>
      <c r="F55" s="11">
        <f>F17+F23</f>
        <v>62135.902340000001</v>
      </c>
      <c r="G55" s="11">
        <f t="shared" ref="G55:Q55" si="26">G17+G23</f>
        <v>49923.789060000003</v>
      </c>
      <c r="H55" s="11">
        <f t="shared" si="26"/>
        <v>62210</v>
      </c>
      <c r="I55" s="11">
        <f t="shared" si="26"/>
        <v>69910</v>
      </c>
      <c r="J55" s="11">
        <f t="shared" si="26"/>
        <v>69910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36"/>
      <c r="B56" s="36"/>
      <c r="C56" s="36"/>
      <c r="D56" s="10" t="s">
        <v>10</v>
      </c>
      <c r="E56" s="11">
        <f t="shared" si="1"/>
        <v>343800</v>
      </c>
      <c r="F56" s="23">
        <f>F18+F24</f>
        <v>-3.637978807091713E-12</v>
      </c>
      <c r="G56" s="11">
        <f t="shared" ref="G56:Q56" si="27">G18+G24</f>
        <v>118200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1:Q1"/>
    <mergeCell ref="E4:Q4"/>
    <mergeCell ref="C7:C12"/>
    <mergeCell ref="D4:D5"/>
    <mergeCell ref="A7:A18"/>
    <mergeCell ref="B7:B18"/>
    <mergeCell ref="C13:C18"/>
    <mergeCell ref="A2:Q2"/>
  </mergeCells>
  <pageMargins left="0" right="0.59055118110236227" top="0.78740157480314965" bottom="0" header="0" footer="0"/>
  <pageSetup paperSize="9" scale="49" fitToHeight="0" orientation="landscape" horizontalDpi="300" verticalDpi="300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2020-09-24T06:38:23Z</cp:lastPrinted>
  <dcterms:created xsi:type="dcterms:W3CDTF">1996-10-08T23:32:33Z</dcterms:created>
  <dcterms:modified xsi:type="dcterms:W3CDTF">2020-09-24T06:39:12Z</dcterms:modified>
</cp:coreProperties>
</file>