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filterPrivacy="1" defaultThemeVersion="124226"/>
  <bookViews>
    <workbookView xWindow="0" yWindow="0" windowWidth="23016" windowHeight="7836"/>
  </bookViews>
  <sheets>
    <sheet name="Таблица 2" sheetId="2" r:id="rId1"/>
    <sheet name="Таблица 3" sheetId="3" r:id="rId2"/>
    <sheet name="Таблица 4" sheetId="5" r:id="rId3"/>
    <sheet name="Таблица 5" sheetId="6" r:id="rId4"/>
    <sheet name="Таблица 6" sheetId="7" r:id="rId5"/>
    <sheet name="Таблица 7" sheetId="8" r:id="rId6"/>
    <sheet name="Таблица 8" sheetId="9" r:id="rId7"/>
  </sheets>
  <definedNames>
    <definedName name="_FilterDatabase" localSheetId="0" hidden="1">'Таблица 2'!$A$7:$P$70</definedName>
    <definedName name="Print_Area" localSheetId="0">'Таблица 2'!$A$2:$M$70</definedName>
    <definedName name="Print_Titles" localSheetId="0">'Таблица 2'!$4:$7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12" i="2" l="1"/>
  <c r="L61" i="2" l="1"/>
  <c r="K61" i="2"/>
  <c r="M12" i="2" l="1"/>
  <c r="K12" i="2"/>
  <c r="J10" i="2"/>
  <c r="L70" i="2" l="1"/>
  <c r="L69" i="2"/>
  <c r="L68" i="2"/>
  <c r="L67" i="2"/>
  <c r="L66" i="2"/>
  <c r="L64" i="2"/>
  <c r="L63" i="2"/>
  <c r="L59" i="2" s="1"/>
  <c r="L55" i="2"/>
  <c r="L53" i="2"/>
  <c r="L46" i="2"/>
  <c r="L42" i="2"/>
  <c r="L40" i="2"/>
  <c r="L33" i="2"/>
  <c r="L31" i="2"/>
  <c r="L57" i="2" s="1"/>
  <c r="L30" i="2"/>
  <c r="L43" i="2" s="1"/>
  <c r="L28" i="2"/>
  <c r="L41" i="2" s="1"/>
  <c r="L20" i="2"/>
  <c r="L14" i="2"/>
  <c r="L8" i="2"/>
  <c r="L65" i="2" l="1"/>
  <c r="L54" i="2"/>
  <c r="L26" i="2"/>
  <c r="L44" i="2"/>
  <c r="L39" i="2" s="1"/>
  <c r="L56" i="2"/>
  <c r="I12" i="2"/>
  <c r="L52" i="2" l="1"/>
  <c r="I18" i="2"/>
  <c r="M64" i="2" l="1"/>
  <c r="M63" i="2"/>
  <c r="K64" i="2"/>
  <c r="K63" i="2"/>
  <c r="J64" i="2"/>
  <c r="J63" i="2"/>
  <c r="J61" i="2"/>
  <c r="I64" i="2"/>
  <c r="I63" i="2"/>
  <c r="I61" i="2"/>
  <c r="H61" i="2"/>
  <c r="G61" i="2"/>
  <c r="F61" i="2"/>
  <c r="M28" i="2"/>
  <c r="M31" i="2"/>
  <c r="M30" i="2"/>
  <c r="K31" i="2"/>
  <c r="K30" i="2"/>
  <c r="K28" i="2"/>
  <c r="J31" i="2"/>
  <c r="J30" i="2"/>
  <c r="J28" i="2"/>
  <c r="I31" i="2"/>
  <c r="I30" i="2"/>
  <c r="I28" i="2"/>
  <c r="H28" i="2"/>
  <c r="G28" i="2"/>
  <c r="F28" i="2"/>
  <c r="G24" i="2"/>
  <c r="F24" i="2"/>
  <c r="F18" i="2"/>
  <c r="H12" i="2"/>
  <c r="H30" i="2" s="1"/>
  <c r="G12" i="2"/>
  <c r="G63" i="2" s="1"/>
  <c r="F12" i="2"/>
  <c r="F63" i="2" s="1"/>
  <c r="H63" i="2" l="1"/>
  <c r="G30" i="2"/>
  <c r="F30" i="2"/>
  <c r="F26" i="2"/>
  <c r="E38" i="2"/>
  <c r="E37" i="2"/>
  <c r="E36" i="2"/>
  <c r="E35" i="2"/>
  <c r="E34" i="2"/>
  <c r="M33" i="2"/>
  <c r="K33" i="2"/>
  <c r="J33" i="2"/>
  <c r="I33" i="2"/>
  <c r="H33" i="2"/>
  <c r="G33" i="2"/>
  <c r="F33" i="2"/>
  <c r="E33" i="2" l="1"/>
  <c r="H69" i="2" l="1"/>
  <c r="G13" i="2" l="1"/>
  <c r="F19" i="2" l="1"/>
  <c r="F13" i="2"/>
  <c r="F8" i="2" s="1"/>
  <c r="H8" i="2" l="1"/>
  <c r="F66" i="2" l="1"/>
  <c r="E60" i="2" l="1"/>
  <c r="E62" i="2"/>
  <c r="E64" i="2"/>
  <c r="M59" i="2"/>
  <c r="J59" i="2"/>
  <c r="I59" i="2"/>
  <c r="K59" i="2"/>
  <c r="F67" i="2"/>
  <c r="G67" i="2"/>
  <c r="H67" i="2"/>
  <c r="I67" i="2"/>
  <c r="J67" i="2"/>
  <c r="K67" i="2"/>
  <c r="M67" i="2"/>
  <c r="F68" i="2"/>
  <c r="G68" i="2"/>
  <c r="H68" i="2"/>
  <c r="I68" i="2"/>
  <c r="J68" i="2"/>
  <c r="K68" i="2"/>
  <c r="M68" i="2"/>
  <c r="G69" i="2"/>
  <c r="I69" i="2"/>
  <c r="J69" i="2"/>
  <c r="K69" i="2"/>
  <c r="M69" i="2"/>
  <c r="F70" i="2"/>
  <c r="G70" i="2"/>
  <c r="H70" i="2"/>
  <c r="I70" i="2"/>
  <c r="J70" i="2"/>
  <c r="K70" i="2"/>
  <c r="M70" i="2"/>
  <c r="G66" i="2"/>
  <c r="H66" i="2"/>
  <c r="I66" i="2"/>
  <c r="J66" i="2"/>
  <c r="K66" i="2"/>
  <c r="M66" i="2"/>
  <c r="E66" i="2" l="1"/>
  <c r="E68" i="2"/>
  <c r="E67" i="2"/>
  <c r="E70" i="2"/>
  <c r="K65" i="2"/>
  <c r="J65" i="2"/>
  <c r="I65" i="2"/>
  <c r="M65" i="2"/>
  <c r="H65" i="2"/>
  <c r="G65" i="2"/>
  <c r="F69" i="2" l="1"/>
  <c r="E69" i="2" s="1"/>
  <c r="F65" i="2" l="1"/>
  <c r="E65" i="2" s="1"/>
  <c r="E61" i="2" l="1"/>
  <c r="G59" i="2"/>
  <c r="H59" i="2"/>
  <c r="F59" i="2"/>
  <c r="G8" i="2"/>
  <c r="G44" i="2"/>
  <c r="F44" i="2"/>
  <c r="E51" i="2"/>
  <c r="E50" i="2"/>
  <c r="E49" i="2"/>
  <c r="E48" i="2"/>
  <c r="E47" i="2"/>
  <c r="E25" i="2"/>
  <c r="E24" i="2"/>
  <c r="E23" i="2"/>
  <c r="E22" i="2"/>
  <c r="E21" i="2"/>
  <c r="E19" i="2"/>
  <c r="E18" i="2"/>
  <c r="E17" i="2"/>
  <c r="E16" i="2"/>
  <c r="E15" i="2"/>
  <c r="E10" i="2"/>
  <c r="E12" i="2"/>
  <c r="E13" i="2"/>
  <c r="E9" i="2"/>
  <c r="F56" i="2" l="1"/>
  <c r="F43" i="2"/>
  <c r="E63" i="2"/>
  <c r="E59" i="2"/>
  <c r="J46" i="2"/>
  <c r="K46" i="2"/>
  <c r="M46" i="2"/>
  <c r="J43" i="2"/>
  <c r="M43" i="2"/>
  <c r="J20" i="2"/>
  <c r="K20" i="2"/>
  <c r="M20" i="2"/>
  <c r="J14" i="2"/>
  <c r="K14" i="2"/>
  <c r="M14" i="2"/>
  <c r="J8" i="2"/>
  <c r="K8" i="2"/>
  <c r="M8" i="2"/>
  <c r="K57" i="2" l="1"/>
  <c r="K44" i="2"/>
  <c r="M54" i="2"/>
  <c r="M41" i="2"/>
  <c r="J57" i="2"/>
  <c r="J44" i="2"/>
  <c r="M55" i="2"/>
  <c r="M42" i="2"/>
  <c r="K54" i="2"/>
  <c r="K41" i="2"/>
  <c r="K55" i="2"/>
  <c r="K42" i="2"/>
  <c r="J54" i="2"/>
  <c r="J41" i="2"/>
  <c r="M57" i="2"/>
  <c r="M44" i="2"/>
  <c r="K56" i="2"/>
  <c r="K43" i="2"/>
  <c r="J55" i="2"/>
  <c r="J42" i="2"/>
  <c r="M56" i="2"/>
  <c r="J56" i="2"/>
  <c r="K53" i="2" l="1"/>
  <c r="K52" i="2" s="1"/>
  <c r="K40" i="2"/>
  <c r="K39" i="2" s="1"/>
  <c r="J53" i="2"/>
  <c r="J52" i="2" s="1"/>
  <c r="J40" i="2"/>
  <c r="J39" i="2" s="1"/>
  <c r="M53" i="2"/>
  <c r="M52" i="2" s="1"/>
  <c r="M40" i="2"/>
  <c r="M39" i="2" s="1"/>
  <c r="M26" i="2"/>
  <c r="J26" i="2"/>
  <c r="E26" i="2" s="1"/>
  <c r="K26" i="2"/>
  <c r="I8" i="2"/>
  <c r="G20" i="2"/>
  <c r="E8" i="2" l="1"/>
  <c r="G46" i="2"/>
  <c r="H46" i="2"/>
  <c r="I46" i="2"/>
  <c r="F46" i="2"/>
  <c r="F40" i="2"/>
  <c r="H14" i="2"/>
  <c r="I14" i="2"/>
  <c r="F14" i="2"/>
  <c r="H20" i="2"/>
  <c r="I20" i="2"/>
  <c r="F20" i="2"/>
  <c r="E46" i="2" l="1"/>
  <c r="E20" i="2"/>
  <c r="G14" i="2"/>
  <c r="E14" i="2" s="1"/>
  <c r="H53" i="2" l="1"/>
  <c r="H40" i="2"/>
  <c r="G53" i="2"/>
  <c r="G40" i="2"/>
  <c r="I53" i="2"/>
  <c r="I40" i="2"/>
  <c r="E27" i="2"/>
  <c r="F53" i="2"/>
  <c r="E40" i="2" l="1"/>
  <c r="E53" i="2"/>
  <c r="G56" i="2" l="1"/>
  <c r="G43" i="2"/>
  <c r="F57" i="2" l="1"/>
  <c r="F55" i="2" l="1"/>
  <c r="F42" i="2"/>
  <c r="G54" i="2"/>
  <c r="G41" i="2"/>
  <c r="I55" i="2"/>
  <c r="I42" i="2"/>
  <c r="I57" i="2"/>
  <c r="I44" i="2"/>
  <c r="H55" i="2"/>
  <c r="H42" i="2"/>
  <c r="G57" i="2"/>
  <c r="H54" i="2" l="1"/>
  <c r="H41" i="2"/>
  <c r="G55" i="2"/>
  <c r="E55" i="2" s="1"/>
  <c r="G42" i="2"/>
  <c r="G39" i="2" s="1"/>
  <c r="F41" i="2"/>
  <c r="H57" i="2"/>
  <c r="E57" i="2" s="1"/>
  <c r="H44" i="2"/>
  <c r="E44" i="2" s="1"/>
  <c r="I54" i="2"/>
  <c r="I41" i="2"/>
  <c r="I56" i="2"/>
  <c r="I43" i="2"/>
  <c r="E29" i="2"/>
  <c r="F54" i="2"/>
  <c r="E31" i="2"/>
  <c r="E28" i="2"/>
  <c r="I26" i="2"/>
  <c r="G26" i="2"/>
  <c r="H43" i="2"/>
  <c r="G52" i="2" l="1"/>
  <c r="I52" i="2"/>
  <c r="E54" i="2"/>
  <c r="E42" i="2"/>
  <c r="H39" i="2"/>
  <c r="E41" i="2"/>
  <c r="F39" i="2"/>
  <c r="E43" i="2"/>
  <c r="I39" i="2"/>
  <c r="F52" i="2"/>
  <c r="E30" i="2"/>
  <c r="H56" i="2"/>
  <c r="E56" i="2" s="1"/>
  <c r="H26" i="2"/>
  <c r="E39" i="2" l="1"/>
  <c r="H52" i="2"/>
  <c r="E52" i="2" s="1"/>
</calcChain>
</file>

<file path=xl/sharedStrings.xml><?xml version="1.0" encoding="utf-8"?>
<sst xmlns="http://schemas.openxmlformats.org/spreadsheetml/2006/main" count="169" uniqueCount="100">
  <si>
    <t>№ п/п</t>
  </si>
  <si>
    <t>Ответственный исполнитель / соисполнитель</t>
  </si>
  <si>
    <t>всего</t>
  </si>
  <si>
    <t>в том числе</t>
  </si>
  <si>
    <t>Всего по муниципальной программе</t>
  </si>
  <si>
    <t>в том числе:</t>
  </si>
  <si>
    <t>иные источники</t>
  </si>
  <si>
    <t>Источники финансирования</t>
  </si>
  <si>
    <t>Финансовые затраты на реализацию (тыс. рублей)</t>
  </si>
  <si>
    <t>бюджет автономного округа</t>
  </si>
  <si>
    <t>2</t>
  </si>
  <si>
    <t>1</t>
  </si>
  <si>
    <t>бюджет района</t>
  </si>
  <si>
    <t>МУ "Администрация городского поселения Пойковский / МКУ "Служба ЖКХ и благоустройства"</t>
  </si>
  <si>
    <t>федеральный бюджет</t>
  </si>
  <si>
    <t>МУ "Администрация городского поселения Пойковский</t>
  </si>
  <si>
    <t>Ответственный исполнитель МУ "Администрация городского поселения Пойковский</t>
  </si>
  <si>
    <t>Соисполнитель/  МКУ "Служба ЖКХ и благоустройства городского поселения Пойкоковский"</t>
  </si>
  <si>
    <t>№ структурного элемента (основного мероприятия)</t>
  </si>
  <si>
    <t>Структурный элемент (основное мероприятие) муниципальной программы</t>
  </si>
  <si>
    <t>Распределение финансовых ресурсов муниципальной программы</t>
  </si>
  <si>
    <t>Проектная часть</t>
  </si>
  <si>
    <t>Процессная часть</t>
  </si>
  <si>
    <t>Инвестиции в объекты муниципальной собственности</t>
  </si>
  <si>
    <t>Прочие расходы</t>
  </si>
  <si>
    <t>Таблица 3</t>
  </si>
  <si>
    <t>Перечень структурных элементов (основных мероприятий) муниципальной программы</t>
  </si>
  <si>
    <t>Наименование структурного элемента (основного мероприятия)</t>
  </si>
  <si>
    <t>Направление расходов структурного элемента (основного мероприятия)</t>
  </si>
  <si>
    <t>Наименование порядка, номер приложения (при наличии) либо реквизиты нормативно правового акта утвержденного Порядка</t>
  </si>
  <si>
    <t>1.</t>
  </si>
  <si>
    <t>2.</t>
  </si>
  <si>
    <t>Таблица 6</t>
  </si>
  <si>
    <t>Таблица 4</t>
  </si>
  <si>
    <t>Перечень</t>
  </si>
  <si>
    <t xml:space="preserve">№ </t>
  </si>
  <si>
    <t>Наименование объекта</t>
  </si>
  <si>
    <t>Мощность</t>
  </si>
  <si>
    <t>Срок строительства, проектирования (характер работ)</t>
  </si>
  <si>
    <t>Расчетная стоимость объекта в ценах соответствующих лет с учетом периода реализации проекта</t>
  </si>
  <si>
    <t>Источник финансирования</t>
  </si>
  <si>
    <t>Объем финансирования, тыс. руб.</t>
  </si>
  <si>
    <t xml:space="preserve">Механизм реализации </t>
  </si>
  <si>
    <t>Заказчик по строительству (приобретению)</t>
  </si>
  <si>
    <t>2022 год</t>
  </si>
  <si>
    <t>2023 год</t>
  </si>
  <si>
    <t>2024 год</t>
  </si>
  <si>
    <t>Таблица 5</t>
  </si>
  <si>
    <t>Перечень объектов капитального строительства</t>
  </si>
  <si>
    <t>Наименование объекта (нвестиционного проекта)</t>
  </si>
  <si>
    <t>Показатель мощности</t>
  </si>
  <si>
    <t>Срок строительства (приобретения)</t>
  </si>
  <si>
    <t>Механизм реализации (источник финансирования)</t>
  </si>
  <si>
    <t>Наименование целевого показателя</t>
  </si>
  <si>
    <t xml:space="preserve">Перечень </t>
  </si>
  <si>
    <t xml:space="preserve">объектов социально-культурного и коммунально-бытового назначения, масштабных инвестиционных проектов </t>
  </si>
  <si>
    <t>(далее - инвестиционные проекты)</t>
  </si>
  <si>
    <t>Наименование нвестиционного проекта</t>
  </si>
  <si>
    <t>Объем финансирования инвестиционного проекта (тыс. руб.)</t>
  </si>
  <si>
    <t>Эффект от реализации инвестиционного проекта (налоговых поступлений, количество создаваемых мест в детских дошкольных учреждениях и т.п.)</t>
  </si>
  <si>
    <t>Таблица 7</t>
  </si>
  <si>
    <t>Сведения</t>
  </si>
  <si>
    <t>о прогнозных и фактических условных и безусловных обязательствах, возникающих при испонении концессионного соглашения</t>
  </si>
  <si>
    <t>Наименование концессионного соглашения</t>
  </si>
  <si>
    <t>Реквизиты решения Правительства автономного округа</t>
  </si>
  <si>
    <t>Срок реализации</t>
  </si>
  <si>
    <t>Сведения о фактически исполненных обязательствах на 01.01.20___ года</t>
  </si>
  <si>
    <t>Сведения о прогнозных условных и безусловных обязательств, возникающих при испонении концессионного соглашения</t>
  </si>
  <si>
    <t>20___ год</t>
  </si>
  <si>
    <t>20___-20___ год</t>
  </si>
  <si>
    <t>Таблица 8</t>
  </si>
  <si>
    <t>Показатели, характеризующие эффективность структурного элемента (основного мероприятия) муниципальной программы</t>
  </si>
  <si>
    <t xml:space="preserve"> № </t>
  </si>
  <si>
    <t>Базовый показатель на начало реализации муниципальной программы</t>
  </si>
  <si>
    <t>Значения показателя по годам</t>
  </si>
  <si>
    <t>Целевое значение показателя на момент окончания действия муниципальной программы</t>
  </si>
  <si>
    <t>2019 г.</t>
  </si>
  <si>
    <t>2020 г.</t>
  </si>
  <si>
    <t>2021 г.</t>
  </si>
  <si>
    <t>2022 г.</t>
  </si>
  <si>
    <t>2023 г.</t>
  </si>
  <si>
    <t>2024 г.</t>
  </si>
  <si>
    <t>Наименование показателя</t>
  </si>
  <si>
    <t>бюджет поселения</t>
  </si>
  <si>
    <t>Таблица 2</t>
  </si>
  <si>
    <t>Цель 1: "Социальная профилактика правонарушений в обществе, снижение уровня совершения правонарушений в городском поселении Пойковский"
Цель 2: "Создание условий для сокращения распространения наркомании и связанных с ней правонарушений"</t>
  </si>
  <si>
    <t xml:space="preserve">Охрана общественного порядка и профилактика правонарушений </t>
  </si>
  <si>
    <t>Профилактика правонарушений в сфере безопасности дорожного движения</t>
  </si>
  <si>
    <t xml:space="preserve">Задача 1: "Профилактика правонарушений в общественных местах, в том числе с участием граждан" 
Задача 2: "Профилактика административных правонарушений, предусмотренных Законом Ханты-Мансийского автономного округа - Югры от 11.06.2010 № 102-оз «Об административных правонарушениях»."   
Задача 3. «Профилактическая и разъяснительная работа среди населения.»  
Задача 4. «Профилактика незаконного оборота и потребления наркотических средств и психотропных веществ.»     </t>
  </si>
  <si>
    <t xml:space="preserve">Цель 3: "Профилактика правонарушений в сфере безопасности дорожного движения"
Задача 5. «Повышение культуры дорожного движения.»      </t>
  </si>
  <si>
    <t>1. Организация и проведение мероприятий направленных на повышение культуры дорожного движения.</t>
  </si>
  <si>
    <t xml:space="preserve">1. Материальное стимулирование граждан, учавствующих в охране общественного порядка, пресечении преступлений и иных правонарушений;
2. Организация и проведение акций пропагандирующих законопослушное поведение и здоровый образ жизни, а также направленных на профилактику немедицинского потребления наркотических средств, психоактивных веществ и пресечении их незаконного оборота на территории гп.Пойковский;
3. Содержание и обслуживание системы видеонаблюдения гп.Пойковский;
4. Страхование членов Народной дружины гп.Пойковский;
</t>
  </si>
  <si>
    <t>2026-2030</t>
  </si>
  <si>
    <t>2025 год</t>
  </si>
  <si>
    <t>2025 г.</t>
  </si>
  <si>
    <t>2026-2030 гг.</t>
  </si>
  <si>
    <t>реализуемых объектов на 2023 год и плановый период 2024-2025 годов, включая приобретение объектов недвижимого имущества, объектов, создаваемых в соответствии с соглашениями о государственно-частном партнерстве, муниципально-частном партнерстве и концессионными соглашениями</t>
  </si>
  <si>
    <t>Осток стоимости на 01.01.2023</t>
  </si>
  <si>
    <t xml:space="preserve">Основное мероприятие: "Охрана общественного порядка и профилактика правонарушений" 
(№1-6)
</t>
  </si>
  <si>
    <t>Основное мероприятие: "Профилактика правонарушений в сфере безопасности дорожного движения" (№7,8)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</si>
</sst>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_-* #,##0.00_-;\-* #,##0.00_-;_-* &quot;-&quot;??_-;_-@_-"/>
    <numFmt numFmtId="165" formatCode="_-* #,##0.0_р_._-;\-* #,##0.0_р_._-;_-* &quot;-&quot;?_р_._-;_-@_-"/>
    <numFmt numFmtId="166" formatCode="_-* #,##0.00000\ _₽_-;\-* #,##0.0\ _₽_-;_-* &quot;-&quot;?\ _₽_-;_-@_-"/>
    <numFmt numFmtId="167" formatCode="#,##0.000000"/>
    <numFmt numFmtId="168" formatCode="_-* #,##0.00000\ _₽_-;\-* #,##0.00000\ _₽_-;_-* &quot;-&quot;?????\ _₽_-;_-@_-"/>
    <numFmt numFmtId="169" formatCode="_-* #,##0.00000_р_._-;\-* #,##0.00000_р_._-;_-* &quot;-&quot;?_р_._-;_-@_-"/>
    <numFmt numFmtId="170" formatCode="#,##0.00000"/>
    <numFmt numFmtId="171" formatCode="#,##0.0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3"/>
      <name val="Arial"/>
      <family val="2"/>
      <charset val="204"/>
    </font>
    <font>
      <b/>
      <sz val="13"/>
      <name val="Arial"/>
      <family val="2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0" fontId="6" fillId="0" borderId="0"/>
  </cellStyleXfs>
  <cellXfs count="159">
    <xf numFmtId="0" fontId="0" fillId="0" borderId="0" xfId="0"/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vertical="top"/>
    </xf>
    <xf numFmtId="167" fontId="2" fillId="0" borderId="0" xfId="0" applyNumberFormat="1" applyFont="1" applyAlignment="1">
      <alignment vertical="top"/>
    </xf>
    <xf numFmtId="0" fontId="3" fillId="0" borderId="0" xfId="0" applyFont="1" applyAlignment="1">
      <alignment vertical="top"/>
    </xf>
    <xf numFmtId="165" fontId="3" fillId="0" borderId="0" xfId="0" applyNumberFormat="1" applyFont="1" applyAlignment="1">
      <alignment vertical="top"/>
    </xf>
    <xf numFmtId="165" fontId="2" fillId="0" borderId="0" xfId="0" applyNumberFormat="1" applyFont="1" applyAlignment="1">
      <alignment vertical="top"/>
    </xf>
    <xf numFmtId="169" fontId="3" fillId="0" borderId="0" xfId="0" applyNumberFormat="1" applyFont="1" applyAlignment="1">
      <alignment vertical="top"/>
    </xf>
    <xf numFmtId="169" fontId="2" fillId="0" borderId="0" xfId="0" applyNumberFormat="1" applyFont="1" applyAlignment="1">
      <alignment vertical="top"/>
    </xf>
    <xf numFmtId="167" fontId="4" fillId="0" borderId="0" xfId="0" applyNumberFormat="1" applyFont="1" applyAlignment="1">
      <alignment vertical="top"/>
    </xf>
    <xf numFmtId="0" fontId="4" fillId="0" borderId="0" xfId="0" applyFont="1" applyAlignment="1">
      <alignment vertical="top"/>
    </xf>
    <xf numFmtId="0" fontId="4" fillId="0" borderId="0" xfId="0" applyFont="1" applyAlignment="1">
      <alignment horizontal="center" vertical="top"/>
    </xf>
    <xf numFmtId="0" fontId="4" fillId="0" borderId="0" xfId="0" applyFont="1" applyAlignment="1">
      <alignment horizontal="left" vertical="top"/>
    </xf>
    <xf numFmtId="168" fontId="4" fillId="0" borderId="0" xfId="0" applyNumberFormat="1" applyFont="1" applyAlignment="1">
      <alignment vertical="top"/>
    </xf>
    <xf numFmtId="167" fontId="4" fillId="0" borderId="1" xfId="0" applyNumberFormat="1" applyFont="1" applyBorder="1" applyAlignment="1">
      <alignment vertical="top"/>
    </xf>
    <xf numFmtId="0" fontId="4" fillId="0" borderId="1" xfId="0" applyFont="1" applyBorder="1" applyAlignment="1">
      <alignment horizontal="center" vertical="top"/>
    </xf>
    <xf numFmtId="165" fontId="5" fillId="3" borderId="1" xfId="0" applyNumberFormat="1" applyFont="1" applyFill="1" applyBorder="1" applyAlignment="1">
      <alignment vertical="top" wrapText="1"/>
    </xf>
    <xf numFmtId="166" fontId="5" fillId="3" borderId="1" xfId="0" applyNumberFormat="1" applyFont="1" applyFill="1" applyBorder="1" applyAlignment="1">
      <alignment vertical="top"/>
    </xf>
    <xf numFmtId="165" fontId="4" fillId="0" borderId="1" xfId="0" applyNumberFormat="1" applyFont="1" applyFill="1" applyBorder="1" applyAlignment="1">
      <alignment vertical="top" wrapText="1"/>
    </xf>
    <xf numFmtId="166" fontId="4" fillId="0" borderId="1" xfId="0" applyNumberFormat="1" applyFont="1" applyFill="1" applyBorder="1" applyAlignment="1">
      <alignment vertical="top"/>
    </xf>
    <xf numFmtId="166" fontId="4" fillId="2" borderId="1" xfId="0" applyNumberFormat="1" applyFont="1" applyFill="1" applyBorder="1" applyAlignment="1">
      <alignment vertical="top"/>
    </xf>
    <xf numFmtId="166" fontId="5" fillId="0" borderId="1" xfId="0" applyNumberFormat="1" applyFont="1" applyFill="1" applyBorder="1" applyAlignment="1">
      <alignment vertical="top"/>
    </xf>
    <xf numFmtId="167" fontId="4" fillId="0" borderId="1" xfId="0" applyNumberFormat="1" applyFont="1" applyBorder="1" applyAlignment="1">
      <alignment vertical="top" wrapText="1"/>
    </xf>
    <xf numFmtId="165" fontId="5" fillId="0" borderId="1" xfId="0" applyNumberFormat="1" applyFont="1" applyFill="1" applyBorder="1" applyAlignment="1">
      <alignment vertical="top" wrapText="1"/>
    </xf>
    <xf numFmtId="166" fontId="5" fillId="3" borderId="1" xfId="0" applyNumberFormat="1" applyFont="1" applyFill="1" applyBorder="1" applyAlignment="1">
      <alignment vertical="top" wrapText="1"/>
    </xf>
    <xf numFmtId="166" fontId="4" fillId="2" borderId="1" xfId="0" applyNumberFormat="1" applyFont="1" applyFill="1" applyBorder="1" applyAlignment="1">
      <alignment vertical="top" wrapText="1"/>
    </xf>
    <xf numFmtId="166" fontId="5" fillId="2" borderId="1" xfId="0" applyNumberFormat="1" applyFont="1" applyFill="1" applyBorder="1" applyAlignment="1">
      <alignment vertical="top" wrapText="1"/>
    </xf>
    <xf numFmtId="166" fontId="5" fillId="0" borderId="1" xfId="0" applyNumberFormat="1" applyFont="1" applyFill="1" applyBorder="1" applyAlignment="1">
      <alignment vertical="top" wrapText="1"/>
    </xf>
    <xf numFmtId="166" fontId="4" fillId="0" borderId="1" xfId="0" applyNumberFormat="1" applyFont="1" applyFill="1" applyBorder="1" applyAlignment="1">
      <alignment vertical="top" wrapText="1"/>
    </xf>
    <xf numFmtId="167" fontId="4" fillId="0" borderId="0" xfId="0" applyNumberFormat="1" applyFont="1" applyBorder="1" applyAlignment="1">
      <alignment vertical="top"/>
    </xf>
    <xf numFmtId="170" fontId="4" fillId="0" borderId="1" xfId="0" applyNumberFormat="1" applyFont="1" applyBorder="1" applyAlignment="1">
      <alignment vertical="top"/>
    </xf>
    <xf numFmtId="170" fontId="4" fillId="0" borderId="1" xfId="0" applyNumberFormat="1" applyFont="1" applyBorder="1" applyAlignment="1">
      <alignment horizontal="center" vertical="top"/>
    </xf>
    <xf numFmtId="167" fontId="5" fillId="0" borderId="1" xfId="0" applyNumberFormat="1" applyFont="1" applyBorder="1" applyAlignment="1">
      <alignment vertical="top"/>
    </xf>
    <xf numFmtId="0" fontId="5" fillId="0" borderId="1" xfId="0" applyFont="1" applyBorder="1" applyAlignment="1">
      <alignment horizontal="center" vertical="center" wrapText="1"/>
    </xf>
    <xf numFmtId="0" fontId="9" fillId="0" borderId="1" xfId="1" applyFont="1" applyFill="1" applyBorder="1" applyAlignment="1">
      <alignment horizontal="center" vertical="center" wrapText="1"/>
    </xf>
    <xf numFmtId="0" fontId="9" fillId="0" borderId="1" xfId="1" applyFont="1" applyFill="1" applyBorder="1" applyAlignment="1">
      <alignment horizontal="center"/>
    </xf>
    <xf numFmtId="49" fontId="9" fillId="0" borderId="1" xfId="1" applyNumberFormat="1" applyFont="1" applyFill="1" applyBorder="1" applyAlignment="1">
      <alignment horizontal="center" vertical="center"/>
    </xf>
    <xf numFmtId="0" fontId="9" fillId="0" borderId="1" xfId="1" applyFont="1" applyFill="1" applyBorder="1" applyAlignment="1">
      <alignment horizontal="left" vertical="center" wrapText="1"/>
    </xf>
    <xf numFmtId="0" fontId="0" fillId="0" borderId="0" xfId="0"/>
    <xf numFmtId="0" fontId="8" fillId="0" borderId="0" xfId="1" applyFont="1"/>
    <xf numFmtId="1" fontId="13" fillId="0" borderId="1" xfId="1" applyNumberFormat="1" applyFont="1" applyBorder="1" applyAlignment="1">
      <alignment horizontal="center" vertical="center" wrapText="1"/>
    </xf>
    <xf numFmtId="0" fontId="8" fillId="0" borderId="5" xfId="1" applyFont="1" applyBorder="1" applyAlignment="1">
      <alignment horizontal="center" vertical="center" wrapText="1"/>
    </xf>
    <xf numFmtId="3" fontId="8" fillId="0" borderId="5" xfId="1" applyNumberFormat="1" applyFont="1" applyBorder="1" applyAlignment="1">
      <alignment horizontal="left" vertical="center" wrapText="1"/>
    </xf>
    <xf numFmtId="3" fontId="8" fillId="0" borderId="5" xfId="1" applyNumberFormat="1" applyFont="1" applyBorder="1" applyAlignment="1">
      <alignment horizontal="center" vertical="center" wrapText="1"/>
    </xf>
    <xf numFmtId="171" fontId="8" fillId="0" borderId="5" xfId="1" applyNumberFormat="1" applyFont="1" applyBorder="1" applyAlignment="1">
      <alignment horizontal="center" vertical="center" wrapText="1"/>
    </xf>
    <xf numFmtId="3" fontId="8" fillId="0" borderId="1" xfId="1" applyNumberFormat="1" applyFont="1" applyBorder="1" applyAlignment="1">
      <alignment horizontal="center" vertical="center" wrapText="1"/>
    </xf>
    <xf numFmtId="171" fontId="8" fillId="0" borderId="1" xfId="1" applyNumberFormat="1" applyFont="1" applyBorder="1" applyAlignment="1">
      <alignment horizontal="center" vertical="center" wrapText="1"/>
    </xf>
    <xf numFmtId="0" fontId="14" fillId="0" borderId="1" xfId="1" applyFont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center" wrapText="1"/>
    </xf>
    <xf numFmtId="3" fontId="8" fillId="0" borderId="1" xfId="1" applyNumberFormat="1" applyFont="1" applyBorder="1" applyAlignment="1">
      <alignment horizontal="left" vertical="center" wrapText="1"/>
    </xf>
    <xf numFmtId="0" fontId="8" fillId="0" borderId="0" xfId="1" applyFont="1"/>
    <xf numFmtId="1" fontId="13" fillId="0" borderId="1" xfId="1" applyNumberFormat="1" applyFont="1" applyBorder="1" applyAlignment="1">
      <alignment horizontal="center" vertical="center" wrapText="1"/>
    </xf>
    <xf numFmtId="0" fontId="8" fillId="0" borderId="5" xfId="1" applyFont="1" applyBorder="1" applyAlignment="1">
      <alignment horizontal="center" vertical="center" wrapText="1"/>
    </xf>
    <xf numFmtId="3" fontId="8" fillId="0" borderId="5" xfId="1" applyNumberFormat="1" applyFont="1" applyBorder="1" applyAlignment="1">
      <alignment horizontal="left" vertical="center" wrapText="1"/>
    </xf>
    <xf numFmtId="3" fontId="8" fillId="0" borderId="5" xfId="1" applyNumberFormat="1" applyFont="1" applyBorder="1" applyAlignment="1">
      <alignment horizontal="center" vertical="center" wrapText="1"/>
    </xf>
    <xf numFmtId="3" fontId="8" fillId="0" borderId="1" xfId="1" applyNumberFormat="1" applyFont="1" applyBorder="1" applyAlignment="1">
      <alignment horizontal="center" vertical="center" wrapText="1"/>
    </xf>
    <xf numFmtId="0" fontId="14" fillId="0" borderId="1" xfId="1" applyFont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center" wrapText="1"/>
    </xf>
    <xf numFmtId="3" fontId="8" fillId="0" borderId="1" xfId="1" applyNumberFormat="1" applyFont="1" applyBorder="1" applyAlignment="1">
      <alignment horizontal="left" vertical="center" wrapText="1"/>
    </xf>
    <xf numFmtId="2" fontId="8" fillId="0" borderId="5" xfId="1" applyNumberFormat="1" applyFont="1" applyBorder="1" applyAlignment="1">
      <alignment horizontal="center" vertical="center" wrapText="1"/>
    </xf>
    <xf numFmtId="0" fontId="8" fillId="0" borderId="0" xfId="1" applyFont="1"/>
    <xf numFmtId="1" fontId="13" fillId="0" borderId="1" xfId="1" applyNumberFormat="1" applyFont="1" applyBorder="1" applyAlignment="1">
      <alignment horizontal="center" vertical="center" wrapText="1"/>
    </xf>
    <xf numFmtId="0" fontId="8" fillId="0" borderId="5" xfId="1" applyFont="1" applyBorder="1" applyAlignment="1">
      <alignment horizontal="center" vertical="center" wrapText="1"/>
    </xf>
    <xf numFmtId="3" fontId="8" fillId="0" borderId="5" xfId="1" applyNumberFormat="1" applyFont="1" applyBorder="1" applyAlignment="1">
      <alignment horizontal="left" vertical="center" wrapText="1"/>
    </xf>
    <xf numFmtId="3" fontId="8" fillId="0" borderId="5" xfId="1" applyNumberFormat="1" applyFont="1" applyBorder="1" applyAlignment="1">
      <alignment horizontal="center" vertical="center" wrapText="1"/>
    </xf>
    <xf numFmtId="3" fontId="8" fillId="0" borderId="1" xfId="1" applyNumberFormat="1" applyFont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center" wrapText="1"/>
    </xf>
    <xf numFmtId="3" fontId="8" fillId="0" borderId="1" xfId="1" applyNumberFormat="1" applyFont="1" applyBorder="1" applyAlignment="1">
      <alignment horizontal="left" vertical="center" wrapText="1"/>
    </xf>
    <xf numFmtId="2" fontId="8" fillId="0" borderId="5" xfId="1" applyNumberFormat="1" applyFont="1" applyBorder="1" applyAlignment="1">
      <alignment horizontal="center" vertical="center" wrapText="1"/>
    </xf>
    <xf numFmtId="0" fontId="8" fillId="0" borderId="0" xfId="1" applyFont="1"/>
    <xf numFmtId="2" fontId="8" fillId="0" borderId="1" xfId="1" applyNumberFormat="1" applyFont="1" applyBorder="1" applyAlignment="1">
      <alignment horizontal="center" vertical="center" wrapText="1"/>
    </xf>
    <xf numFmtId="1" fontId="13" fillId="0" borderId="1" xfId="1" applyNumberFormat="1" applyFont="1" applyBorder="1" applyAlignment="1">
      <alignment horizontal="center" vertical="center" wrapText="1"/>
    </xf>
    <xf numFmtId="3" fontId="8" fillId="0" borderId="1" xfId="1" applyNumberFormat="1" applyFont="1" applyBorder="1" applyAlignment="1">
      <alignment horizontal="center" vertical="center" wrapText="1"/>
    </xf>
    <xf numFmtId="171" fontId="8" fillId="0" borderId="1" xfId="1" applyNumberFormat="1" applyFont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center" wrapText="1"/>
    </xf>
    <xf numFmtId="3" fontId="8" fillId="0" borderId="1" xfId="1" applyNumberFormat="1" applyFont="1" applyBorder="1" applyAlignment="1">
      <alignment horizontal="left" vertical="center" wrapText="1"/>
    </xf>
    <xf numFmtId="0" fontId="1" fillId="0" borderId="0" xfId="1"/>
    <xf numFmtId="0" fontId="15" fillId="0" borderId="1" xfId="1" applyFont="1" applyBorder="1" applyAlignment="1">
      <alignment horizontal="left" vertical="top" wrapText="1"/>
    </xf>
    <xf numFmtId="0" fontId="10" fillId="0" borderId="1" xfId="1" applyFont="1" applyBorder="1" applyAlignment="1">
      <alignment horizontal="center" vertical="center" wrapText="1"/>
    </xf>
    <xf numFmtId="0" fontId="10" fillId="0" borderId="1" xfId="1" applyFont="1" applyFill="1" applyBorder="1" applyAlignment="1">
      <alignment horizontal="center" vertical="center" wrapText="1"/>
    </xf>
    <xf numFmtId="0" fontId="10" fillId="0" borderId="9" xfId="1" applyFont="1" applyFill="1" applyBorder="1" applyAlignment="1">
      <alignment horizontal="center" vertical="center" wrapText="1"/>
    </xf>
    <xf numFmtId="0" fontId="7" fillId="0" borderId="0" xfId="1" applyFont="1"/>
    <xf numFmtId="0" fontId="16" fillId="0" borderId="0" xfId="1" applyFont="1" applyAlignment="1">
      <alignment horizontal="right"/>
    </xf>
    <xf numFmtId="167" fontId="4" fillId="0" borderId="0" xfId="0" applyNumberFormat="1" applyFont="1" applyAlignment="1">
      <alignment horizontal="right" vertical="top"/>
    </xf>
    <xf numFmtId="166" fontId="2" fillId="0" borderId="1" xfId="0" applyNumberFormat="1" applyFont="1" applyFill="1" applyBorder="1" applyAlignment="1" applyProtection="1">
      <alignment horizontal="right" vertical="top" wrapText="1"/>
    </xf>
    <xf numFmtId="1" fontId="9" fillId="0" borderId="1" xfId="1" applyNumberFormat="1" applyFont="1" applyBorder="1" applyAlignment="1">
      <alignment horizontal="center" vertical="center" wrapText="1"/>
    </xf>
    <xf numFmtId="1" fontId="9" fillId="0" borderId="2" xfId="1" applyNumberFormat="1" applyFont="1" applyBorder="1" applyAlignment="1">
      <alignment horizontal="center" vertical="center" wrapText="1"/>
    </xf>
    <xf numFmtId="0" fontId="0" fillId="0" borderId="1" xfId="0" applyBorder="1"/>
    <xf numFmtId="0" fontId="9" fillId="0" borderId="1" xfId="0" applyFont="1" applyBorder="1" applyAlignment="1">
      <alignment vertical="center" wrapText="1"/>
    </xf>
    <xf numFmtId="0" fontId="1" fillId="0" borderId="0" xfId="1" applyBorder="1"/>
    <xf numFmtId="0" fontId="9" fillId="0" borderId="0" xfId="1" applyFont="1" applyFill="1" applyBorder="1" applyAlignment="1">
      <alignment horizontal="right"/>
    </xf>
    <xf numFmtId="166" fontId="4" fillId="0" borderId="1" xfId="0" applyNumberFormat="1" applyFont="1" applyFill="1" applyBorder="1" applyAlignment="1" applyProtection="1">
      <alignment horizontal="right" vertical="top" wrapText="1"/>
    </xf>
    <xf numFmtId="0" fontId="5" fillId="0" borderId="1" xfId="0" applyFont="1" applyBorder="1" applyAlignment="1">
      <alignment horizontal="center" vertical="center" wrapText="1"/>
    </xf>
    <xf numFmtId="2" fontId="8" fillId="0" borderId="1" xfId="1" applyNumberFormat="1" applyFont="1" applyBorder="1" applyAlignment="1">
      <alignment horizontal="center" vertical="center" wrapText="1"/>
    </xf>
    <xf numFmtId="0" fontId="10" fillId="0" borderId="1" xfId="1" applyFont="1" applyBorder="1" applyAlignment="1">
      <alignment horizontal="center" vertical="center" wrapText="1"/>
    </xf>
    <xf numFmtId="166" fontId="4" fillId="2" borderId="1" xfId="0" applyNumberFormat="1" applyFont="1" applyFill="1" applyBorder="1" applyAlignment="1">
      <alignment horizontal="right" vertical="top"/>
    </xf>
    <xf numFmtId="165" fontId="4" fillId="0" borderId="7" xfId="0" applyNumberFormat="1" applyFont="1" applyFill="1" applyBorder="1" applyAlignment="1">
      <alignment horizontal="left" vertical="center" wrapText="1"/>
    </xf>
    <xf numFmtId="165" fontId="4" fillId="0" borderId="14" xfId="0" applyNumberFormat="1" applyFont="1" applyFill="1" applyBorder="1" applyAlignment="1">
      <alignment horizontal="left" vertical="center" wrapText="1"/>
    </xf>
    <xf numFmtId="165" fontId="4" fillId="0" borderId="8" xfId="0" applyNumberFormat="1" applyFont="1" applyFill="1" applyBorder="1" applyAlignment="1">
      <alignment horizontal="left" vertical="center" wrapText="1"/>
    </xf>
    <xf numFmtId="165" fontId="4" fillId="0" borderId="10" xfId="0" applyNumberFormat="1" applyFont="1" applyFill="1" applyBorder="1" applyAlignment="1">
      <alignment horizontal="left" vertical="center" wrapText="1"/>
    </xf>
    <xf numFmtId="165" fontId="4" fillId="0" borderId="0" xfId="0" applyNumberFormat="1" applyFont="1" applyFill="1" applyBorder="1" applyAlignment="1">
      <alignment horizontal="left" vertical="center" wrapText="1"/>
    </xf>
    <xf numFmtId="165" fontId="4" fillId="0" borderId="11" xfId="0" applyNumberFormat="1" applyFont="1" applyFill="1" applyBorder="1" applyAlignment="1">
      <alignment horizontal="left" vertical="center" wrapText="1"/>
    </xf>
    <xf numFmtId="165" fontId="4" fillId="0" borderId="12" xfId="0" applyNumberFormat="1" applyFont="1" applyFill="1" applyBorder="1" applyAlignment="1">
      <alignment horizontal="left" vertical="center" wrapText="1"/>
    </xf>
    <xf numFmtId="165" fontId="4" fillId="0" borderId="15" xfId="0" applyNumberFormat="1" applyFont="1" applyFill="1" applyBorder="1" applyAlignment="1">
      <alignment horizontal="left" vertical="center" wrapText="1"/>
    </xf>
    <xf numFmtId="165" fontId="4" fillId="0" borderId="13" xfId="0" applyNumberFormat="1" applyFont="1" applyFill="1" applyBorder="1" applyAlignment="1">
      <alignment horizontal="left" vertical="center" wrapText="1"/>
    </xf>
    <xf numFmtId="165" fontId="4" fillId="0" borderId="2" xfId="0" applyNumberFormat="1" applyFont="1" applyFill="1" applyBorder="1" applyAlignment="1">
      <alignment horizontal="left" vertical="top"/>
    </xf>
    <xf numFmtId="165" fontId="4" fillId="0" borderId="3" xfId="0" applyNumberFormat="1" applyFont="1" applyFill="1" applyBorder="1" applyAlignment="1">
      <alignment horizontal="left" vertical="top"/>
    </xf>
    <xf numFmtId="165" fontId="4" fillId="0" borderId="4" xfId="0" applyNumberFormat="1" applyFont="1" applyFill="1" applyBorder="1" applyAlignment="1">
      <alignment horizontal="left" vertical="top"/>
    </xf>
    <xf numFmtId="0" fontId="5" fillId="0" borderId="2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165" fontId="4" fillId="0" borderId="5" xfId="0" applyNumberFormat="1" applyFont="1" applyFill="1" applyBorder="1" applyAlignment="1">
      <alignment horizontal="left" vertical="center" wrapText="1"/>
    </xf>
    <xf numFmtId="165" fontId="4" fillId="0" borderId="9" xfId="0" applyNumberFormat="1" applyFont="1" applyFill="1" applyBorder="1" applyAlignment="1">
      <alignment horizontal="left" vertical="center" wrapText="1"/>
    </xf>
    <xf numFmtId="165" fontId="4" fillId="0" borderId="6" xfId="0" applyNumberFormat="1" applyFont="1" applyFill="1" applyBorder="1" applyAlignment="1">
      <alignment horizontal="left" vertical="center" wrapText="1"/>
    </xf>
    <xf numFmtId="49" fontId="4" fillId="0" borderId="5" xfId="0" applyNumberFormat="1" applyFont="1" applyFill="1" applyBorder="1" applyAlignment="1">
      <alignment horizontal="center" vertical="center"/>
    </xf>
    <xf numFmtId="49" fontId="4" fillId="0" borderId="9" xfId="0" applyNumberFormat="1" applyFont="1" applyFill="1" applyBorder="1" applyAlignment="1">
      <alignment horizontal="center" vertical="center"/>
    </xf>
    <xf numFmtId="49" fontId="4" fillId="0" borderId="6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165" fontId="4" fillId="0" borderId="7" xfId="0" applyNumberFormat="1" applyFont="1" applyBorder="1" applyAlignment="1">
      <alignment horizontal="left" vertical="center" wrapText="1"/>
    </xf>
    <xf numFmtId="165" fontId="4" fillId="0" borderId="14" xfId="0" applyNumberFormat="1" applyFont="1" applyBorder="1" applyAlignment="1">
      <alignment horizontal="left" vertical="center" wrapText="1"/>
    </xf>
    <xf numFmtId="165" fontId="4" fillId="0" borderId="8" xfId="0" applyNumberFormat="1" applyFont="1" applyBorder="1" applyAlignment="1">
      <alignment horizontal="left" vertical="center" wrapText="1"/>
    </xf>
    <xf numFmtId="165" fontId="4" fillId="0" borderId="10" xfId="0" applyNumberFormat="1" applyFont="1" applyBorder="1" applyAlignment="1">
      <alignment horizontal="left" vertical="center" wrapText="1"/>
    </xf>
    <xf numFmtId="165" fontId="4" fillId="0" borderId="0" xfId="0" applyNumberFormat="1" applyFont="1" applyBorder="1" applyAlignment="1">
      <alignment horizontal="left" vertical="center" wrapText="1"/>
    </xf>
    <xf numFmtId="165" fontId="4" fillId="0" borderId="11" xfId="0" applyNumberFormat="1" applyFont="1" applyBorder="1" applyAlignment="1">
      <alignment horizontal="left" vertical="center" wrapText="1"/>
    </xf>
    <xf numFmtId="165" fontId="4" fillId="0" borderId="12" xfId="0" applyNumberFormat="1" applyFont="1" applyBorder="1" applyAlignment="1">
      <alignment horizontal="left" vertical="center" wrapText="1"/>
    </xf>
    <xf numFmtId="165" fontId="4" fillId="0" borderId="15" xfId="0" applyNumberFormat="1" applyFont="1" applyBorder="1" applyAlignment="1">
      <alignment horizontal="left" vertical="center" wrapText="1"/>
    </xf>
    <xf numFmtId="165" fontId="4" fillId="0" borderId="13" xfId="0" applyNumberFormat="1" applyFont="1" applyBorder="1" applyAlignment="1">
      <alignment horizontal="left" vertical="center" wrapText="1"/>
    </xf>
    <xf numFmtId="0" fontId="5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5" fillId="0" borderId="5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165" fontId="4" fillId="0" borderId="1" xfId="0" applyNumberFormat="1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165" fontId="4" fillId="0" borderId="1" xfId="0" applyNumberFormat="1" applyFont="1" applyFill="1" applyBorder="1" applyAlignment="1">
      <alignment horizontal="left" vertical="top" wrapText="1"/>
    </xf>
    <xf numFmtId="165" fontId="5" fillId="0" borderId="7" xfId="0" applyNumberFormat="1" applyFont="1" applyFill="1" applyBorder="1" applyAlignment="1">
      <alignment horizontal="left" vertical="center" wrapText="1"/>
    </xf>
    <xf numFmtId="165" fontId="5" fillId="0" borderId="14" xfId="0" applyNumberFormat="1" applyFont="1" applyFill="1" applyBorder="1" applyAlignment="1">
      <alignment horizontal="left" vertical="center" wrapText="1"/>
    </xf>
    <xf numFmtId="165" fontId="5" fillId="0" borderId="8" xfId="0" applyNumberFormat="1" applyFont="1" applyFill="1" applyBorder="1" applyAlignment="1">
      <alignment horizontal="left" vertical="center" wrapText="1"/>
    </xf>
    <xf numFmtId="165" fontId="5" fillId="0" borderId="10" xfId="0" applyNumberFormat="1" applyFont="1" applyFill="1" applyBorder="1" applyAlignment="1">
      <alignment horizontal="left" vertical="center" wrapText="1"/>
    </xf>
    <xf numFmtId="165" fontId="5" fillId="0" borderId="0" xfId="0" applyNumberFormat="1" applyFont="1" applyFill="1" applyBorder="1" applyAlignment="1">
      <alignment horizontal="left" vertical="center" wrapText="1"/>
    </xf>
    <xf numFmtId="165" fontId="5" fillId="0" borderId="11" xfId="0" applyNumberFormat="1" applyFont="1" applyFill="1" applyBorder="1" applyAlignment="1">
      <alignment horizontal="left" vertical="center" wrapText="1"/>
    </xf>
    <xf numFmtId="165" fontId="5" fillId="0" borderId="12" xfId="0" applyNumberFormat="1" applyFont="1" applyFill="1" applyBorder="1" applyAlignment="1">
      <alignment horizontal="left" vertical="center" wrapText="1"/>
    </xf>
    <xf numFmtId="165" fontId="5" fillId="0" borderId="15" xfId="0" applyNumberFormat="1" applyFont="1" applyFill="1" applyBorder="1" applyAlignment="1">
      <alignment horizontal="left" vertical="center" wrapText="1"/>
    </xf>
    <xf numFmtId="165" fontId="5" fillId="0" borderId="13" xfId="0" applyNumberFormat="1" applyFont="1" applyFill="1" applyBorder="1" applyAlignment="1">
      <alignment horizontal="left" vertical="center" wrapText="1"/>
    </xf>
    <xf numFmtId="0" fontId="9" fillId="0" borderId="1" xfId="1" applyFont="1" applyFill="1" applyBorder="1" applyAlignment="1">
      <alignment horizontal="center" wrapText="1"/>
    </xf>
    <xf numFmtId="0" fontId="17" fillId="0" borderId="6" xfId="1" applyFont="1" applyFill="1" applyBorder="1" applyAlignment="1">
      <alignment horizontal="center"/>
    </xf>
    <xf numFmtId="2" fontId="8" fillId="0" borderId="1" xfId="1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8" fillId="0" borderId="0" xfId="1" applyFont="1" applyAlignment="1">
      <alignment horizontal="right"/>
    </xf>
    <xf numFmtId="0" fontId="12" fillId="0" borderId="0" xfId="1" applyFont="1" applyAlignment="1">
      <alignment horizontal="center"/>
    </xf>
    <xf numFmtId="0" fontId="12" fillId="0" borderId="0" xfId="1" applyFont="1" applyAlignment="1">
      <alignment horizontal="center" vertical="center" wrapText="1"/>
    </xf>
    <xf numFmtId="2" fontId="8" fillId="0" borderId="5" xfId="1" applyNumberFormat="1" applyFont="1" applyBorder="1" applyAlignment="1">
      <alignment horizontal="center" vertical="center" wrapText="1"/>
    </xf>
    <xf numFmtId="2" fontId="8" fillId="0" borderId="9" xfId="1" applyNumberFormat="1" applyFont="1" applyBorder="1" applyAlignment="1">
      <alignment horizontal="center" vertical="center" wrapText="1"/>
    </xf>
    <xf numFmtId="2" fontId="8" fillId="0" borderId="6" xfId="1" applyNumberFormat="1" applyFont="1" applyBorder="1" applyAlignment="1">
      <alignment horizontal="center" vertical="center" wrapText="1"/>
    </xf>
    <xf numFmtId="0" fontId="12" fillId="0" borderId="0" xfId="1" applyFont="1" applyAlignment="1">
      <alignment horizontal="center" wrapText="1"/>
    </xf>
    <xf numFmtId="0" fontId="10" fillId="0" borderId="1" xfId="1" applyFont="1" applyBorder="1" applyAlignment="1">
      <alignment horizontal="center" vertical="center" wrapText="1"/>
    </xf>
    <xf numFmtId="0" fontId="11" fillId="0" borderId="0" xfId="1" applyFont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6" xfId="3"/>
    <cellStyle name="Финансовый 2" xfId="2"/>
  </cellStyles>
  <dxfs count="0"/>
  <tableStyles count="0" defaultTableStyle="TableStyleMedium2" defaultPivotStyle="PivotStyleMedium9"/>
  <colors>
    <mruColors>
      <color rgb="FFFF66FF"/>
      <color rgb="FFFF33CC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71"/>
  <sheetViews>
    <sheetView tabSelected="1" view="pageBreakPreview" zoomScale="70" zoomScaleNormal="70" zoomScaleSheetLayoutView="70" workbookViewId="0">
      <pane ySplit="7" topLeftCell="A14" activePane="bottomLeft" state="frozen"/>
      <selection pane="bottomLeft" activeCell="E18" sqref="E18"/>
    </sheetView>
  </sheetViews>
  <sheetFormatPr defaultColWidth="9.109375" defaultRowHeight="16.8" x14ac:dyDescent="0.3"/>
  <cols>
    <col min="1" max="1" width="17.88671875" style="3" customWidth="1"/>
    <col min="2" max="2" width="35.44140625" style="2" customWidth="1"/>
    <col min="3" max="3" width="32.5546875" style="2" customWidth="1"/>
    <col min="4" max="4" width="36.88671875" style="3" customWidth="1"/>
    <col min="5" max="5" width="28.5546875" style="3" customWidth="1"/>
    <col min="6" max="6" width="24.44140625" style="3" customWidth="1"/>
    <col min="7" max="7" width="25.5546875" style="3" customWidth="1"/>
    <col min="8" max="8" width="26" style="3" customWidth="1"/>
    <col min="9" max="9" width="26.44140625" style="3" customWidth="1"/>
    <col min="10" max="10" width="25.44140625" style="4" customWidth="1"/>
    <col min="11" max="11" width="23.88671875" style="4" customWidth="1"/>
    <col min="12" max="13" width="24.44140625" style="4" customWidth="1"/>
    <col min="14" max="14" width="28.33203125" style="3" customWidth="1"/>
    <col min="15" max="16384" width="9.109375" style="3"/>
  </cols>
  <sheetData>
    <row r="1" spans="1:13" x14ac:dyDescent="0.3">
      <c r="L1" s="84" t="s">
        <v>84</v>
      </c>
      <c r="M1" s="84" t="s">
        <v>84</v>
      </c>
    </row>
    <row r="2" spans="1:13" x14ac:dyDescent="0.3">
      <c r="A2" s="127" t="s">
        <v>20</v>
      </c>
      <c r="B2" s="128"/>
      <c r="C2" s="128"/>
      <c r="D2" s="128"/>
      <c r="E2" s="128"/>
      <c r="F2" s="128"/>
      <c r="G2" s="128"/>
      <c r="H2" s="128"/>
      <c r="I2" s="128"/>
      <c r="J2" s="10"/>
      <c r="K2" s="10"/>
      <c r="L2" s="10"/>
      <c r="M2" s="10"/>
    </row>
    <row r="3" spans="1:13" x14ac:dyDescent="0.3">
      <c r="A3" s="12"/>
      <c r="B3" s="13"/>
      <c r="C3" s="13"/>
      <c r="D3" s="11"/>
      <c r="E3" s="11"/>
      <c r="F3" s="14"/>
      <c r="G3" s="14"/>
      <c r="H3" s="14"/>
      <c r="I3" s="11"/>
      <c r="J3" s="10"/>
      <c r="K3" s="10"/>
      <c r="L3" s="10"/>
      <c r="M3" s="10"/>
    </row>
    <row r="4" spans="1:13" ht="15" customHeight="1" x14ac:dyDescent="0.3">
      <c r="A4" s="129" t="s">
        <v>18</v>
      </c>
      <c r="B4" s="129" t="s">
        <v>19</v>
      </c>
      <c r="C4" s="129" t="s">
        <v>1</v>
      </c>
      <c r="D4" s="129" t="s">
        <v>7</v>
      </c>
      <c r="E4" s="109" t="s">
        <v>8</v>
      </c>
      <c r="F4" s="110"/>
      <c r="G4" s="110"/>
      <c r="H4" s="110"/>
      <c r="I4" s="110"/>
      <c r="J4" s="110"/>
      <c r="K4" s="110"/>
      <c r="L4" s="110"/>
      <c r="M4" s="110"/>
    </row>
    <row r="5" spans="1:13" x14ac:dyDescent="0.3">
      <c r="A5" s="130"/>
      <c r="B5" s="132"/>
      <c r="C5" s="130"/>
      <c r="D5" s="130"/>
      <c r="E5" s="117" t="s">
        <v>2</v>
      </c>
      <c r="F5" s="135" t="s">
        <v>3</v>
      </c>
      <c r="G5" s="135"/>
      <c r="H5" s="135"/>
      <c r="I5" s="135"/>
      <c r="J5" s="33"/>
      <c r="K5" s="33"/>
      <c r="L5" s="33"/>
      <c r="M5" s="33"/>
    </row>
    <row r="6" spans="1:13" ht="82.5" customHeight="1" x14ac:dyDescent="0.3">
      <c r="A6" s="131"/>
      <c r="B6" s="133"/>
      <c r="C6" s="131"/>
      <c r="D6" s="131"/>
      <c r="E6" s="117"/>
      <c r="F6" s="34">
        <v>2019</v>
      </c>
      <c r="G6" s="34">
        <v>2020</v>
      </c>
      <c r="H6" s="34">
        <v>2021</v>
      </c>
      <c r="I6" s="34">
        <v>2022</v>
      </c>
      <c r="J6" s="34">
        <v>2023</v>
      </c>
      <c r="K6" s="34">
        <v>2024</v>
      </c>
      <c r="L6" s="93">
        <v>2025</v>
      </c>
      <c r="M6" s="34" t="s">
        <v>92</v>
      </c>
    </row>
    <row r="7" spans="1:13" s="1" customFormat="1" x14ac:dyDescent="0.3">
      <c r="A7" s="16">
        <v>1</v>
      </c>
      <c r="B7" s="16">
        <v>2</v>
      </c>
      <c r="C7" s="16">
        <v>3</v>
      </c>
      <c r="D7" s="16">
        <v>4</v>
      </c>
      <c r="E7" s="16">
        <v>5</v>
      </c>
      <c r="F7" s="16">
        <v>6</v>
      </c>
      <c r="G7" s="16">
        <v>7</v>
      </c>
      <c r="H7" s="16">
        <v>8</v>
      </c>
      <c r="I7" s="16">
        <v>9</v>
      </c>
      <c r="J7" s="16">
        <v>10</v>
      </c>
      <c r="K7" s="16">
        <v>11</v>
      </c>
      <c r="L7" s="16">
        <v>12</v>
      </c>
      <c r="M7" s="16">
        <v>12</v>
      </c>
    </row>
    <row r="8" spans="1:13" x14ac:dyDescent="0.3">
      <c r="A8" s="114" t="s">
        <v>11</v>
      </c>
      <c r="B8" s="111" t="s">
        <v>98</v>
      </c>
      <c r="C8" s="134" t="s">
        <v>15</v>
      </c>
      <c r="D8" s="17" t="s">
        <v>2</v>
      </c>
      <c r="E8" s="18">
        <f t="shared" ref="E8:E25" si="0">SUM(F8:M8)</f>
        <v>27416.703520000003</v>
      </c>
      <c r="F8" s="18">
        <f>SUM(F9:F13)</f>
        <v>2367.95318</v>
      </c>
      <c r="G8" s="18">
        <f>SUM(G9:G13)</f>
        <v>3282.5654599999998</v>
      </c>
      <c r="H8" s="18">
        <f>SUM(H9:H13)</f>
        <v>2341.9601599999996</v>
      </c>
      <c r="I8" s="18">
        <f>SUM(I9:I13)</f>
        <v>1222.36194</v>
      </c>
      <c r="J8" s="18">
        <f t="shared" ref="J8:M8" si="1">SUM(J9:J13)</f>
        <v>1833.0064</v>
      </c>
      <c r="K8" s="18">
        <f t="shared" si="1"/>
        <v>2505.9999999999995</v>
      </c>
      <c r="L8" s="18">
        <f t="shared" ref="L8" si="2">SUM(L9:L13)</f>
        <v>2506</v>
      </c>
      <c r="M8" s="18">
        <f t="shared" si="1"/>
        <v>11356.856380000001</v>
      </c>
    </row>
    <row r="9" spans="1:13" ht="21" customHeight="1" x14ac:dyDescent="0.3">
      <c r="A9" s="115"/>
      <c r="B9" s="112"/>
      <c r="C9" s="134"/>
      <c r="D9" s="19" t="s">
        <v>14</v>
      </c>
      <c r="E9" s="20">
        <f t="shared" si="0"/>
        <v>0</v>
      </c>
      <c r="F9" s="21">
        <v>0</v>
      </c>
      <c r="G9" s="21">
        <v>0</v>
      </c>
      <c r="H9" s="21">
        <v>0</v>
      </c>
      <c r="I9" s="21">
        <v>0</v>
      </c>
      <c r="J9" s="21">
        <v>0</v>
      </c>
      <c r="K9" s="21">
        <v>0</v>
      </c>
      <c r="L9" s="21">
        <v>0</v>
      </c>
      <c r="M9" s="21">
        <v>0</v>
      </c>
    </row>
    <row r="10" spans="1:13" ht="21" customHeight="1" x14ac:dyDescent="0.3">
      <c r="A10" s="115"/>
      <c r="B10" s="112"/>
      <c r="C10" s="134"/>
      <c r="D10" s="19" t="s">
        <v>9</v>
      </c>
      <c r="E10" s="20">
        <f t="shared" si="0"/>
        <v>372.45553999999998</v>
      </c>
      <c r="F10" s="21">
        <v>51.034480000000002</v>
      </c>
      <c r="G10" s="92">
        <v>51.478259999999999</v>
      </c>
      <c r="H10" s="92">
        <v>26.63111</v>
      </c>
      <c r="I10" s="92">
        <v>54.866999999999997</v>
      </c>
      <c r="J10" s="92">
        <f>55.3149+7.5</f>
        <v>62.814900000000002</v>
      </c>
      <c r="K10" s="92">
        <v>62.773409999999998</v>
      </c>
      <c r="L10" s="92">
        <v>62.856380000000001</v>
      </c>
      <c r="M10" s="21"/>
    </row>
    <row r="11" spans="1:13" ht="21" customHeight="1" x14ac:dyDescent="0.3">
      <c r="A11" s="115"/>
      <c r="B11" s="112"/>
      <c r="C11" s="134"/>
      <c r="D11" s="19" t="s">
        <v>12</v>
      </c>
      <c r="E11" s="20"/>
      <c r="F11" s="21">
        <v>0</v>
      </c>
      <c r="G11" s="21">
        <v>0</v>
      </c>
      <c r="H11" s="21"/>
      <c r="I11" s="21"/>
      <c r="J11" s="21">
        <v>0</v>
      </c>
      <c r="K11" s="21">
        <v>0</v>
      </c>
      <c r="L11" s="21">
        <v>0</v>
      </c>
      <c r="M11" s="21">
        <v>0</v>
      </c>
    </row>
    <row r="12" spans="1:13" ht="41.25" customHeight="1" x14ac:dyDescent="0.3">
      <c r="A12" s="115"/>
      <c r="B12" s="112"/>
      <c r="C12" s="134"/>
      <c r="D12" s="19" t="s">
        <v>83</v>
      </c>
      <c r="E12" s="20">
        <f t="shared" si="0"/>
        <v>25944.247980000004</v>
      </c>
      <c r="F12" s="92">
        <f>1923.5+44.17682+390.82318-0.0008-0.09238-41.48812</f>
        <v>2316.9187000000002</v>
      </c>
      <c r="G12" s="92">
        <f>2700+520.42574+146.06317+50+34-219.40171</f>
        <v>3231.0871999999999</v>
      </c>
      <c r="H12" s="92">
        <f>2468.63319-147.45166-5.85248</f>
        <v>2315.3290499999998</v>
      </c>
      <c r="I12" s="92">
        <f>971.133+21+4.784+108.852+42.51612+21.15325-2.2+0.26276-0.00619</f>
        <v>1167.49494</v>
      </c>
      <c r="J12" s="92">
        <f>80.3702+55.3149+7.5+200+17.44928+297.55072+12.0064</f>
        <v>670.19150000000002</v>
      </c>
      <c r="K12" s="92">
        <f>1100+1000+200+62.77341+80.45318</f>
        <v>2443.2265899999998</v>
      </c>
      <c r="L12" s="92">
        <v>2443.1436199999998</v>
      </c>
      <c r="M12" s="21">
        <f>13800-L12</f>
        <v>11356.856380000001</v>
      </c>
    </row>
    <row r="13" spans="1:13" ht="26.25" customHeight="1" x14ac:dyDescent="0.3">
      <c r="A13" s="115"/>
      <c r="B13" s="112"/>
      <c r="C13" s="134"/>
      <c r="D13" s="19" t="s">
        <v>6</v>
      </c>
      <c r="E13" s="20">
        <f t="shared" si="0"/>
        <v>1100</v>
      </c>
      <c r="F13" s="21">
        <f>2465-2465</f>
        <v>0</v>
      </c>
      <c r="G13" s="21">
        <f>11127.802-11127.802</f>
        <v>0</v>
      </c>
      <c r="H13" s="21">
        <v>0</v>
      </c>
      <c r="I13" s="21">
        <v>0</v>
      </c>
      <c r="J13" s="96">
        <v>1100</v>
      </c>
      <c r="K13" s="21"/>
      <c r="L13" s="21"/>
      <c r="M13" s="21"/>
    </row>
    <row r="14" spans="1:13" ht="21" customHeight="1" x14ac:dyDescent="0.3">
      <c r="A14" s="115"/>
      <c r="B14" s="112"/>
      <c r="C14" s="134" t="s">
        <v>13</v>
      </c>
      <c r="D14" s="17" t="s">
        <v>2</v>
      </c>
      <c r="E14" s="18">
        <f t="shared" si="0"/>
        <v>100.35</v>
      </c>
      <c r="F14" s="18">
        <f>SUM(F15:F19)</f>
        <v>50</v>
      </c>
      <c r="G14" s="18">
        <f t="shared" ref="G14:M14" si="3">SUM(G15:G19)</f>
        <v>30.35</v>
      </c>
      <c r="H14" s="18">
        <f t="shared" si="3"/>
        <v>20</v>
      </c>
      <c r="I14" s="18">
        <f t="shared" si="3"/>
        <v>0</v>
      </c>
      <c r="J14" s="18">
        <f t="shared" si="3"/>
        <v>0</v>
      </c>
      <c r="K14" s="18">
        <f t="shared" si="3"/>
        <v>0</v>
      </c>
      <c r="L14" s="18">
        <f t="shared" ref="L14" si="4">SUM(L15:L19)</f>
        <v>0</v>
      </c>
      <c r="M14" s="18">
        <f t="shared" si="3"/>
        <v>0</v>
      </c>
    </row>
    <row r="15" spans="1:13" ht="24" customHeight="1" x14ac:dyDescent="0.3">
      <c r="A15" s="115"/>
      <c r="B15" s="112"/>
      <c r="C15" s="134"/>
      <c r="D15" s="19" t="s">
        <v>14</v>
      </c>
      <c r="E15" s="20">
        <f t="shared" si="0"/>
        <v>0</v>
      </c>
      <c r="F15" s="22">
        <v>0</v>
      </c>
      <c r="G15" s="22">
        <v>0</v>
      </c>
      <c r="H15" s="22">
        <v>0</v>
      </c>
      <c r="I15" s="22">
        <v>0</v>
      </c>
      <c r="J15" s="22">
        <v>0</v>
      </c>
      <c r="K15" s="22">
        <v>0</v>
      </c>
      <c r="L15" s="22">
        <v>0</v>
      </c>
      <c r="M15" s="22">
        <v>0</v>
      </c>
    </row>
    <row r="16" spans="1:13" ht="24" customHeight="1" x14ac:dyDescent="0.3">
      <c r="A16" s="115"/>
      <c r="B16" s="112"/>
      <c r="C16" s="134"/>
      <c r="D16" s="19" t="s">
        <v>9</v>
      </c>
      <c r="E16" s="20">
        <f t="shared" si="0"/>
        <v>0</v>
      </c>
      <c r="F16" s="11"/>
      <c r="G16" s="21">
        <v>0</v>
      </c>
      <c r="H16" s="21">
        <v>0</v>
      </c>
      <c r="I16" s="21">
        <v>0</v>
      </c>
      <c r="J16" s="22">
        <v>0</v>
      </c>
      <c r="K16" s="22">
        <v>0</v>
      </c>
      <c r="L16" s="22">
        <v>0</v>
      </c>
      <c r="M16" s="22">
        <v>0</v>
      </c>
    </row>
    <row r="17" spans="1:16" ht="24" customHeight="1" x14ac:dyDescent="0.3">
      <c r="A17" s="115"/>
      <c r="B17" s="112"/>
      <c r="C17" s="134"/>
      <c r="D17" s="19" t="s">
        <v>12</v>
      </c>
      <c r="E17" s="20">
        <f t="shared" si="0"/>
        <v>0</v>
      </c>
      <c r="F17" s="21">
        <v>0</v>
      </c>
      <c r="G17" s="21">
        <v>0</v>
      </c>
      <c r="H17" s="21"/>
      <c r="I17" s="21"/>
      <c r="J17" s="22">
        <v>0</v>
      </c>
      <c r="K17" s="22">
        <v>0</v>
      </c>
      <c r="L17" s="22">
        <v>0</v>
      </c>
      <c r="M17" s="22">
        <v>0</v>
      </c>
    </row>
    <row r="18" spans="1:16" ht="41.25" customHeight="1" x14ac:dyDescent="0.3">
      <c r="A18" s="115"/>
      <c r="B18" s="112"/>
      <c r="C18" s="134"/>
      <c r="D18" s="19" t="s">
        <v>83</v>
      </c>
      <c r="E18" s="20">
        <f t="shared" si="0"/>
        <v>100.35</v>
      </c>
      <c r="F18" s="85">
        <f>60.35-10.35</f>
        <v>50</v>
      </c>
      <c r="G18" s="85">
        <v>30.35</v>
      </c>
      <c r="H18" s="85">
        <v>20</v>
      </c>
      <c r="I18" s="21">
        <f>30-4.784-25.216</f>
        <v>0</v>
      </c>
      <c r="J18" s="23"/>
      <c r="K18" s="31"/>
      <c r="L18" s="32"/>
      <c r="M18" s="32"/>
    </row>
    <row r="19" spans="1:16" ht="24" customHeight="1" x14ac:dyDescent="0.3">
      <c r="A19" s="116"/>
      <c r="B19" s="113"/>
      <c r="C19" s="134"/>
      <c r="D19" s="19" t="s">
        <v>6</v>
      </c>
      <c r="E19" s="20">
        <f t="shared" si="0"/>
        <v>0</v>
      </c>
      <c r="F19" s="20">
        <f>5500-5500</f>
        <v>0</v>
      </c>
      <c r="G19" s="21"/>
      <c r="H19" s="21">
        <v>0</v>
      </c>
      <c r="I19" s="21">
        <v>0</v>
      </c>
      <c r="J19" s="21">
        <v>0</v>
      </c>
      <c r="K19" s="21">
        <v>0</v>
      </c>
      <c r="L19" s="21"/>
      <c r="M19" s="21"/>
    </row>
    <row r="20" spans="1:16" ht="24" customHeight="1" x14ac:dyDescent="0.3">
      <c r="A20" s="114" t="s">
        <v>10</v>
      </c>
      <c r="B20" s="111" t="s">
        <v>99</v>
      </c>
      <c r="C20" s="111" t="s">
        <v>15</v>
      </c>
      <c r="D20" s="17" t="s">
        <v>2</v>
      </c>
      <c r="E20" s="18">
        <f t="shared" si="0"/>
        <v>408.82398000000001</v>
      </c>
      <c r="F20" s="18">
        <f>SUM(F21:F25)</f>
        <v>243.82398000000001</v>
      </c>
      <c r="G20" s="18">
        <f>SUM(G21:G25)</f>
        <v>115</v>
      </c>
      <c r="H20" s="18">
        <f t="shared" ref="H20:M20" si="5">SUM(H21:H25)</f>
        <v>50</v>
      </c>
      <c r="I20" s="18">
        <f t="shared" si="5"/>
        <v>0</v>
      </c>
      <c r="J20" s="18">
        <f t="shared" si="5"/>
        <v>0</v>
      </c>
      <c r="K20" s="18">
        <f t="shared" si="5"/>
        <v>0</v>
      </c>
      <c r="L20" s="18">
        <f t="shared" ref="L20" si="6">SUM(L21:L25)</f>
        <v>0</v>
      </c>
      <c r="M20" s="18">
        <f t="shared" si="5"/>
        <v>0</v>
      </c>
    </row>
    <row r="21" spans="1:16" ht="24" customHeight="1" x14ac:dyDescent="0.3">
      <c r="A21" s="115"/>
      <c r="B21" s="112"/>
      <c r="C21" s="112"/>
      <c r="D21" s="19" t="s">
        <v>14</v>
      </c>
      <c r="E21" s="20">
        <f t="shared" si="0"/>
        <v>0</v>
      </c>
      <c r="F21" s="20"/>
      <c r="G21" s="21"/>
      <c r="H21" s="21"/>
      <c r="I21" s="21"/>
      <c r="J21" s="21"/>
      <c r="K21" s="21"/>
      <c r="L21" s="21">
        <v>0</v>
      </c>
      <c r="M21" s="21">
        <v>0</v>
      </c>
    </row>
    <row r="22" spans="1:16" ht="36" customHeight="1" x14ac:dyDescent="0.3">
      <c r="A22" s="115"/>
      <c r="B22" s="112"/>
      <c r="C22" s="112"/>
      <c r="D22" s="19" t="s">
        <v>9</v>
      </c>
      <c r="E22" s="20">
        <f t="shared" si="0"/>
        <v>0</v>
      </c>
      <c r="F22" s="20"/>
      <c r="G22" s="21"/>
      <c r="H22" s="21"/>
      <c r="I22" s="21"/>
      <c r="J22" s="21"/>
      <c r="K22" s="21"/>
      <c r="L22" s="21">
        <v>0</v>
      </c>
      <c r="M22" s="21">
        <v>0</v>
      </c>
    </row>
    <row r="23" spans="1:16" ht="24" customHeight="1" x14ac:dyDescent="0.3">
      <c r="A23" s="115"/>
      <c r="B23" s="112"/>
      <c r="C23" s="112"/>
      <c r="D23" s="19" t="s">
        <v>12</v>
      </c>
      <c r="E23" s="20">
        <f t="shared" si="0"/>
        <v>0</v>
      </c>
      <c r="F23" s="21">
        <v>0</v>
      </c>
      <c r="G23" s="21">
        <v>0</v>
      </c>
      <c r="H23" s="21"/>
      <c r="I23" s="21">
        <v>0</v>
      </c>
      <c r="J23" s="21">
        <v>0</v>
      </c>
      <c r="K23" s="21">
        <v>0</v>
      </c>
      <c r="L23" s="21">
        <v>0</v>
      </c>
      <c r="M23" s="21">
        <v>0</v>
      </c>
    </row>
    <row r="24" spans="1:16" ht="39" customHeight="1" x14ac:dyDescent="0.3">
      <c r="A24" s="115"/>
      <c r="B24" s="112"/>
      <c r="C24" s="112"/>
      <c r="D24" s="19" t="s">
        <v>83</v>
      </c>
      <c r="E24" s="20">
        <f t="shared" si="0"/>
        <v>408.82398000000001</v>
      </c>
      <c r="F24" s="85">
        <f>288-44.17682+0.0008</f>
        <v>243.82398000000001</v>
      </c>
      <c r="G24" s="85">
        <f>165-50</f>
        <v>115</v>
      </c>
      <c r="H24" s="85">
        <v>50</v>
      </c>
      <c r="I24" s="21"/>
      <c r="J24" s="15"/>
      <c r="K24" s="15"/>
      <c r="L24" s="15"/>
      <c r="M24" s="15"/>
    </row>
    <row r="25" spans="1:16" ht="24" customHeight="1" x14ac:dyDescent="0.3">
      <c r="A25" s="115"/>
      <c r="B25" s="112"/>
      <c r="C25" s="113"/>
      <c r="D25" s="19" t="s">
        <v>6</v>
      </c>
      <c r="E25" s="20">
        <f t="shared" si="0"/>
        <v>0</v>
      </c>
      <c r="F25" s="21">
        <v>0</v>
      </c>
      <c r="G25" s="21">
        <v>0</v>
      </c>
      <c r="H25" s="21">
        <v>0</v>
      </c>
      <c r="I25" s="21">
        <v>0</v>
      </c>
      <c r="J25" s="21">
        <v>0</v>
      </c>
      <c r="K25" s="21">
        <v>0</v>
      </c>
      <c r="L25" s="21"/>
      <c r="M25" s="21"/>
    </row>
    <row r="26" spans="1:16" s="5" customFormat="1" x14ac:dyDescent="0.3">
      <c r="A26" s="137" t="s">
        <v>4</v>
      </c>
      <c r="B26" s="138"/>
      <c r="C26" s="139"/>
      <c r="D26" s="17" t="s">
        <v>2</v>
      </c>
      <c r="E26" s="25">
        <f>SUM(F26:M26)</f>
        <v>27925.877500000002</v>
      </c>
      <c r="F26" s="25">
        <f>SUM(F27:F31)</f>
        <v>2661.7771600000001</v>
      </c>
      <c r="G26" s="25">
        <f t="shared" ref="G26:J26" si="7">SUM(G27:G31)</f>
        <v>3427.9154599999997</v>
      </c>
      <c r="H26" s="25">
        <f t="shared" si="7"/>
        <v>2411.9601599999996</v>
      </c>
      <c r="I26" s="25">
        <f t="shared" si="7"/>
        <v>1222.36194</v>
      </c>
      <c r="J26" s="25">
        <f t="shared" si="7"/>
        <v>1833.0064</v>
      </c>
      <c r="K26" s="25">
        <f t="shared" ref="K26:M26" si="8">SUM(K27:K31)</f>
        <v>2505.9999999999995</v>
      </c>
      <c r="L26" s="25">
        <f t="shared" ref="L26" si="9">SUM(L27:L31)</f>
        <v>2506</v>
      </c>
      <c r="M26" s="25">
        <f t="shared" si="8"/>
        <v>11356.856380000001</v>
      </c>
      <c r="N26" s="8"/>
      <c r="O26" s="6"/>
      <c r="P26" s="6"/>
    </row>
    <row r="27" spans="1:16" s="5" customFormat="1" x14ac:dyDescent="0.3">
      <c r="A27" s="140"/>
      <c r="B27" s="141"/>
      <c r="C27" s="142"/>
      <c r="D27" s="24" t="s">
        <v>14</v>
      </c>
      <c r="E27" s="27">
        <f t="shared" ref="E27:E31" si="10">SUM(F27:M27)</f>
        <v>0</v>
      </c>
      <c r="F27" s="27"/>
      <c r="G27" s="27"/>
      <c r="H27" s="27"/>
      <c r="I27" s="27"/>
      <c r="J27" s="27"/>
      <c r="K27" s="27"/>
      <c r="L27" s="27"/>
      <c r="M27" s="27"/>
      <c r="N27" s="8"/>
      <c r="O27" s="6"/>
      <c r="P27" s="6"/>
    </row>
    <row r="28" spans="1:16" s="5" customFormat="1" x14ac:dyDescent="0.3">
      <c r="A28" s="140"/>
      <c r="B28" s="141"/>
      <c r="C28" s="142"/>
      <c r="D28" s="24" t="s">
        <v>9</v>
      </c>
      <c r="E28" s="27">
        <f t="shared" si="10"/>
        <v>372.45553999999998</v>
      </c>
      <c r="F28" s="27">
        <f t="shared" ref="F28:M28" si="11">F10+F16+F22</f>
        <v>51.034480000000002</v>
      </c>
      <c r="G28" s="27">
        <f t="shared" si="11"/>
        <v>51.478259999999999</v>
      </c>
      <c r="H28" s="27">
        <f t="shared" si="11"/>
        <v>26.63111</v>
      </c>
      <c r="I28" s="27">
        <f t="shared" si="11"/>
        <v>54.866999999999997</v>
      </c>
      <c r="J28" s="27">
        <f t="shared" si="11"/>
        <v>62.814900000000002</v>
      </c>
      <c r="K28" s="27">
        <f t="shared" si="11"/>
        <v>62.773409999999998</v>
      </c>
      <c r="L28" s="27">
        <f t="shared" ref="L28" si="12">L10+L16+L22</f>
        <v>62.856380000000001</v>
      </c>
      <c r="M28" s="27">
        <f t="shared" si="11"/>
        <v>0</v>
      </c>
      <c r="N28" s="8"/>
    </row>
    <row r="29" spans="1:16" s="5" customFormat="1" x14ac:dyDescent="0.3">
      <c r="A29" s="140"/>
      <c r="B29" s="141"/>
      <c r="C29" s="142"/>
      <c r="D29" s="24" t="s">
        <v>12</v>
      </c>
      <c r="E29" s="27">
        <f t="shared" si="10"/>
        <v>0</v>
      </c>
      <c r="F29" s="27"/>
      <c r="G29" s="27"/>
      <c r="H29" s="27"/>
      <c r="I29" s="27"/>
      <c r="J29" s="27"/>
      <c r="K29" s="27"/>
      <c r="L29" s="27"/>
      <c r="M29" s="27"/>
      <c r="N29" s="8"/>
    </row>
    <row r="30" spans="1:16" s="5" customFormat="1" x14ac:dyDescent="0.3">
      <c r="A30" s="140"/>
      <c r="B30" s="141"/>
      <c r="C30" s="142"/>
      <c r="D30" s="24" t="s">
        <v>83</v>
      </c>
      <c r="E30" s="27">
        <f t="shared" si="10"/>
        <v>26453.421960000003</v>
      </c>
      <c r="F30" s="27">
        <f t="shared" ref="F30:M30" si="13">F12+F18+F24</f>
        <v>2610.7426800000003</v>
      </c>
      <c r="G30" s="27">
        <f t="shared" si="13"/>
        <v>3376.4371999999998</v>
      </c>
      <c r="H30" s="27">
        <f t="shared" si="13"/>
        <v>2385.3290499999998</v>
      </c>
      <c r="I30" s="27">
        <f t="shared" si="13"/>
        <v>1167.49494</v>
      </c>
      <c r="J30" s="27">
        <f t="shared" si="13"/>
        <v>670.19150000000002</v>
      </c>
      <c r="K30" s="27">
        <f t="shared" si="13"/>
        <v>2443.2265899999998</v>
      </c>
      <c r="L30" s="27">
        <f t="shared" ref="L30" si="14">L12+L18+L24</f>
        <v>2443.1436199999998</v>
      </c>
      <c r="M30" s="27">
        <f t="shared" si="13"/>
        <v>11356.856380000001</v>
      </c>
      <c r="N30" s="8"/>
    </row>
    <row r="31" spans="1:16" s="5" customFormat="1" x14ac:dyDescent="0.3">
      <c r="A31" s="143"/>
      <c r="B31" s="144"/>
      <c r="C31" s="145"/>
      <c r="D31" s="24" t="s">
        <v>6</v>
      </c>
      <c r="E31" s="27">
        <f t="shared" si="10"/>
        <v>1100</v>
      </c>
      <c r="F31" s="27"/>
      <c r="G31" s="27"/>
      <c r="H31" s="27"/>
      <c r="I31" s="27">
        <f>I13+I19+I25</f>
        <v>0</v>
      </c>
      <c r="J31" s="27">
        <f>J13+J19+J25</f>
        <v>1100</v>
      </c>
      <c r="K31" s="27">
        <f>K13+K19+K25</f>
        <v>0</v>
      </c>
      <c r="L31" s="27">
        <f>L13+L19+L25</f>
        <v>0</v>
      </c>
      <c r="M31" s="27">
        <f>M13+M19+M25</f>
        <v>0</v>
      </c>
      <c r="N31" s="8"/>
    </row>
    <row r="32" spans="1:16" x14ac:dyDescent="0.3">
      <c r="A32" s="106" t="s">
        <v>5</v>
      </c>
      <c r="B32" s="107"/>
      <c r="C32" s="107"/>
      <c r="D32" s="107"/>
      <c r="E32" s="107"/>
      <c r="F32" s="107"/>
      <c r="G32" s="107"/>
      <c r="H32" s="107"/>
      <c r="I32" s="108"/>
      <c r="J32" s="10"/>
      <c r="K32" s="10"/>
      <c r="L32" s="10"/>
      <c r="M32" s="10"/>
      <c r="N32" s="9"/>
    </row>
    <row r="33" spans="1:14" x14ac:dyDescent="0.3">
      <c r="A33" s="97" t="s">
        <v>21</v>
      </c>
      <c r="B33" s="98"/>
      <c r="C33" s="99"/>
      <c r="D33" s="17" t="s">
        <v>2</v>
      </c>
      <c r="E33" s="25">
        <f t="shared" ref="E33:E44" si="15">SUM(F33:M33)</f>
        <v>0</v>
      </c>
      <c r="F33" s="25">
        <f>SUM(F34:F38)</f>
        <v>0</v>
      </c>
      <c r="G33" s="25">
        <f t="shared" ref="G33:M33" si="16">SUM(G34:G38)</f>
        <v>0</v>
      </c>
      <c r="H33" s="25">
        <f t="shared" si="16"/>
        <v>0</v>
      </c>
      <c r="I33" s="25">
        <f t="shared" si="16"/>
        <v>0</v>
      </c>
      <c r="J33" s="25">
        <f t="shared" si="16"/>
        <v>0</v>
      </c>
      <c r="K33" s="25">
        <f t="shared" si="16"/>
        <v>0</v>
      </c>
      <c r="L33" s="25">
        <f t="shared" ref="L33" si="17">SUM(L34:L38)</f>
        <v>0</v>
      </c>
      <c r="M33" s="25">
        <f t="shared" si="16"/>
        <v>0</v>
      </c>
      <c r="N33" s="9"/>
    </row>
    <row r="34" spans="1:14" ht="24" customHeight="1" x14ac:dyDescent="0.3">
      <c r="A34" s="100"/>
      <c r="B34" s="101"/>
      <c r="C34" s="102"/>
      <c r="D34" s="19" t="s">
        <v>14</v>
      </c>
      <c r="E34" s="26">
        <f t="shared" si="15"/>
        <v>0</v>
      </c>
      <c r="F34" s="28">
        <v>0</v>
      </c>
      <c r="G34" s="28">
        <v>0</v>
      </c>
      <c r="H34" s="28">
        <v>0</v>
      </c>
      <c r="I34" s="28">
        <v>0</v>
      </c>
      <c r="J34" s="28">
        <v>0</v>
      </c>
      <c r="K34" s="28">
        <v>0</v>
      </c>
      <c r="L34" s="28">
        <v>0</v>
      </c>
      <c r="M34" s="28">
        <v>0</v>
      </c>
      <c r="N34" s="9"/>
    </row>
    <row r="35" spans="1:14" ht="24" customHeight="1" x14ac:dyDescent="0.3">
      <c r="A35" s="100"/>
      <c r="B35" s="101"/>
      <c r="C35" s="102"/>
      <c r="D35" s="19" t="s">
        <v>9</v>
      </c>
      <c r="E35" s="26">
        <f t="shared" si="15"/>
        <v>0</v>
      </c>
      <c r="F35" s="29">
        <v>0</v>
      </c>
      <c r="G35" s="29">
        <v>0</v>
      </c>
      <c r="H35" s="29">
        <v>0</v>
      </c>
      <c r="I35" s="29">
        <v>0</v>
      </c>
      <c r="J35" s="29">
        <v>0</v>
      </c>
      <c r="K35" s="29">
        <v>0</v>
      </c>
      <c r="L35" s="29">
        <v>0</v>
      </c>
      <c r="M35" s="29">
        <v>0</v>
      </c>
      <c r="N35" s="9"/>
    </row>
    <row r="36" spans="1:14" ht="24" customHeight="1" x14ac:dyDescent="0.3">
      <c r="A36" s="100"/>
      <c r="B36" s="101"/>
      <c r="C36" s="102"/>
      <c r="D36" s="19" t="s">
        <v>12</v>
      </c>
      <c r="E36" s="26">
        <f t="shared" si="15"/>
        <v>0</v>
      </c>
      <c r="F36" s="29">
        <v>0</v>
      </c>
      <c r="G36" s="29">
        <v>0</v>
      </c>
      <c r="H36" s="29">
        <v>0</v>
      </c>
      <c r="I36" s="29">
        <v>0</v>
      </c>
      <c r="J36" s="29">
        <v>0</v>
      </c>
      <c r="K36" s="29">
        <v>0</v>
      </c>
      <c r="L36" s="29">
        <v>0</v>
      </c>
      <c r="M36" s="29">
        <v>0</v>
      </c>
      <c r="N36" s="9"/>
    </row>
    <row r="37" spans="1:14" ht="36.75" customHeight="1" x14ac:dyDescent="0.3">
      <c r="A37" s="100"/>
      <c r="B37" s="101"/>
      <c r="C37" s="102"/>
      <c r="D37" s="19" t="s">
        <v>83</v>
      </c>
      <c r="E37" s="26">
        <f t="shared" si="15"/>
        <v>0</v>
      </c>
      <c r="F37" s="29">
        <v>0</v>
      </c>
      <c r="G37" s="29">
        <v>0</v>
      </c>
      <c r="H37" s="29">
        <v>0</v>
      </c>
      <c r="I37" s="29">
        <v>0</v>
      </c>
      <c r="J37" s="29">
        <v>0</v>
      </c>
      <c r="K37" s="29">
        <v>0</v>
      </c>
      <c r="L37" s="29">
        <v>0</v>
      </c>
      <c r="M37" s="29">
        <v>0</v>
      </c>
      <c r="N37" s="9"/>
    </row>
    <row r="38" spans="1:14" ht="24" customHeight="1" x14ac:dyDescent="0.3">
      <c r="A38" s="103"/>
      <c r="B38" s="104"/>
      <c r="C38" s="105"/>
      <c r="D38" s="19" t="s">
        <v>6</v>
      </c>
      <c r="E38" s="26">
        <f t="shared" si="15"/>
        <v>0</v>
      </c>
      <c r="F38" s="29">
        <v>0</v>
      </c>
      <c r="G38" s="29">
        <v>0</v>
      </c>
      <c r="H38" s="29">
        <v>0</v>
      </c>
      <c r="I38" s="29">
        <v>0</v>
      </c>
      <c r="J38" s="29">
        <v>0</v>
      </c>
      <c r="K38" s="29">
        <v>0</v>
      </c>
      <c r="L38" s="29">
        <v>0</v>
      </c>
      <c r="M38" s="29">
        <v>0</v>
      </c>
      <c r="N38" s="9"/>
    </row>
    <row r="39" spans="1:14" ht="24" customHeight="1" x14ac:dyDescent="0.3">
      <c r="A39" s="97" t="s">
        <v>22</v>
      </c>
      <c r="B39" s="98"/>
      <c r="C39" s="99"/>
      <c r="D39" s="17" t="s">
        <v>2</v>
      </c>
      <c r="E39" s="25">
        <f t="shared" si="15"/>
        <v>27925.877500000002</v>
      </c>
      <c r="F39" s="25">
        <f>SUM(F40:F44)</f>
        <v>2661.7771600000001</v>
      </c>
      <c r="G39" s="25">
        <f t="shared" ref="G39:M39" si="18">SUM(G40:G44)</f>
        <v>3427.9154599999997</v>
      </c>
      <c r="H39" s="25">
        <f t="shared" si="18"/>
        <v>2411.9601599999996</v>
      </c>
      <c r="I39" s="25">
        <f t="shared" si="18"/>
        <v>1222.36194</v>
      </c>
      <c r="J39" s="25">
        <f t="shared" si="18"/>
        <v>1833.0064</v>
      </c>
      <c r="K39" s="25">
        <f t="shared" si="18"/>
        <v>2505.9999999999995</v>
      </c>
      <c r="L39" s="25">
        <f t="shared" ref="L39" si="19">SUM(L40:L44)</f>
        <v>2506</v>
      </c>
      <c r="M39" s="25">
        <f t="shared" si="18"/>
        <v>11356.856380000001</v>
      </c>
    </row>
    <row r="40" spans="1:14" ht="24" customHeight="1" x14ac:dyDescent="0.3">
      <c r="A40" s="100"/>
      <c r="B40" s="101"/>
      <c r="C40" s="102"/>
      <c r="D40" s="19" t="s">
        <v>14</v>
      </c>
      <c r="E40" s="26">
        <f t="shared" si="15"/>
        <v>0</v>
      </c>
      <c r="F40" s="29">
        <f t="shared" ref="F40:M44" si="20">F27</f>
        <v>0</v>
      </c>
      <c r="G40" s="29">
        <f t="shared" si="20"/>
        <v>0</v>
      </c>
      <c r="H40" s="29">
        <f t="shared" si="20"/>
        <v>0</v>
      </c>
      <c r="I40" s="29">
        <f t="shared" si="20"/>
        <v>0</v>
      </c>
      <c r="J40" s="29">
        <f t="shared" si="20"/>
        <v>0</v>
      </c>
      <c r="K40" s="29">
        <f t="shared" si="20"/>
        <v>0</v>
      </c>
      <c r="L40" s="29">
        <f t="shared" ref="L40" si="21">L27</f>
        <v>0</v>
      </c>
      <c r="M40" s="29">
        <f t="shared" si="20"/>
        <v>0</v>
      </c>
    </row>
    <row r="41" spans="1:14" ht="24" customHeight="1" x14ac:dyDescent="0.3">
      <c r="A41" s="100"/>
      <c r="B41" s="101"/>
      <c r="C41" s="102"/>
      <c r="D41" s="19" t="s">
        <v>9</v>
      </c>
      <c r="E41" s="26">
        <f t="shared" si="15"/>
        <v>372.45553999999998</v>
      </c>
      <c r="F41" s="29">
        <f t="shared" si="20"/>
        <v>51.034480000000002</v>
      </c>
      <c r="G41" s="29">
        <f t="shared" si="20"/>
        <v>51.478259999999999</v>
      </c>
      <c r="H41" s="29">
        <f t="shared" si="20"/>
        <v>26.63111</v>
      </c>
      <c r="I41" s="29">
        <f t="shared" si="20"/>
        <v>54.866999999999997</v>
      </c>
      <c r="J41" s="29">
        <f t="shared" si="20"/>
        <v>62.814900000000002</v>
      </c>
      <c r="K41" s="29">
        <f t="shared" si="20"/>
        <v>62.773409999999998</v>
      </c>
      <c r="L41" s="29">
        <f t="shared" ref="L41" si="22">L28</f>
        <v>62.856380000000001</v>
      </c>
      <c r="M41" s="29">
        <f t="shared" si="20"/>
        <v>0</v>
      </c>
    </row>
    <row r="42" spans="1:14" ht="24" customHeight="1" x14ac:dyDescent="0.3">
      <c r="A42" s="100"/>
      <c r="B42" s="101"/>
      <c r="C42" s="102"/>
      <c r="D42" s="19" t="s">
        <v>12</v>
      </c>
      <c r="E42" s="26">
        <f t="shared" si="15"/>
        <v>0</v>
      </c>
      <c r="F42" s="29">
        <f t="shared" si="20"/>
        <v>0</v>
      </c>
      <c r="G42" s="29">
        <f t="shared" si="20"/>
        <v>0</v>
      </c>
      <c r="H42" s="29">
        <f t="shared" si="20"/>
        <v>0</v>
      </c>
      <c r="I42" s="29">
        <f t="shared" si="20"/>
        <v>0</v>
      </c>
      <c r="J42" s="29">
        <f t="shared" si="20"/>
        <v>0</v>
      </c>
      <c r="K42" s="29">
        <f t="shared" si="20"/>
        <v>0</v>
      </c>
      <c r="L42" s="29">
        <f t="shared" ref="L42" si="23">L29</f>
        <v>0</v>
      </c>
      <c r="M42" s="29">
        <f t="shared" si="20"/>
        <v>0</v>
      </c>
    </row>
    <row r="43" spans="1:14" ht="39.75" customHeight="1" x14ac:dyDescent="0.3">
      <c r="A43" s="100"/>
      <c r="B43" s="101"/>
      <c r="C43" s="102"/>
      <c r="D43" s="19" t="s">
        <v>83</v>
      </c>
      <c r="E43" s="26">
        <f t="shared" si="15"/>
        <v>26453.421960000003</v>
      </c>
      <c r="F43" s="29">
        <f t="shared" si="20"/>
        <v>2610.7426800000003</v>
      </c>
      <c r="G43" s="29">
        <f t="shared" si="20"/>
        <v>3376.4371999999998</v>
      </c>
      <c r="H43" s="29">
        <f t="shared" si="20"/>
        <v>2385.3290499999998</v>
      </c>
      <c r="I43" s="29">
        <f t="shared" si="20"/>
        <v>1167.49494</v>
      </c>
      <c r="J43" s="29">
        <f t="shared" si="20"/>
        <v>670.19150000000002</v>
      </c>
      <c r="K43" s="29">
        <f t="shared" si="20"/>
        <v>2443.2265899999998</v>
      </c>
      <c r="L43" s="29">
        <f>L30</f>
        <v>2443.1436199999998</v>
      </c>
      <c r="M43" s="29">
        <f>M30</f>
        <v>11356.856380000001</v>
      </c>
    </row>
    <row r="44" spans="1:14" ht="24" customHeight="1" x14ac:dyDescent="0.3">
      <c r="A44" s="103"/>
      <c r="B44" s="104"/>
      <c r="C44" s="105"/>
      <c r="D44" s="19" t="s">
        <v>6</v>
      </c>
      <c r="E44" s="26">
        <f t="shared" si="15"/>
        <v>1100</v>
      </c>
      <c r="F44" s="29">
        <f t="shared" si="20"/>
        <v>0</v>
      </c>
      <c r="G44" s="29">
        <f t="shared" si="20"/>
        <v>0</v>
      </c>
      <c r="H44" s="29">
        <f t="shared" si="20"/>
        <v>0</v>
      </c>
      <c r="I44" s="29">
        <f t="shared" si="20"/>
        <v>0</v>
      </c>
      <c r="J44" s="29">
        <f t="shared" si="20"/>
        <v>1100</v>
      </c>
      <c r="K44" s="29">
        <f t="shared" si="20"/>
        <v>0</v>
      </c>
      <c r="L44" s="29">
        <f t="shared" ref="L44" si="24">L31</f>
        <v>0</v>
      </c>
      <c r="M44" s="29">
        <f t="shared" si="20"/>
        <v>0</v>
      </c>
    </row>
    <row r="45" spans="1:14" x14ac:dyDescent="0.3">
      <c r="A45" s="106" t="s">
        <v>5</v>
      </c>
      <c r="B45" s="107"/>
      <c r="C45" s="107"/>
      <c r="D45" s="107"/>
      <c r="E45" s="107"/>
      <c r="F45" s="107"/>
      <c r="G45" s="107"/>
      <c r="H45" s="107"/>
      <c r="I45" s="108"/>
      <c r="J45" s="10"/>
      <c r="K45" s="10"/>
      <c r="L45" s="10"/>
      <c r="M45" s="10"/>
      <c r="N45" s="9"/>
    </row>
    <row r="46" spans="1:14" x14ac:dyDescent="0.3">
      <c r="A46" s="97" t="s">
        <v>23</v>
      </c>
      <c r="B46" s="98"/>
      <c r="C46" s="99"/>
      <c r="D46" s="17" t="s">
        <v>2</v>
      </c>
      <c r="E46" s="25">
        <f t="shared" ref="E46:E57" si="25">SUM(F46:M46)</f>
        <v>0</v>
      </c>
      <c r="F46" s="25">
        <f>SUM(F47:F51)</f>
        <v>0</v>
      </c>
      <c r="G46" s="25">
        <f t="shared" ref="G46:J46" si="26">SUM(G47:G51)</f>
        <v>0</v>
      </c>
      <c r="H46" s="25">
        <f t="shared" si="26"/>
        <v>0</v>
      </c>
      <c r="I46" s="25">
        <f t="shared" si="26"/>
        <v>0</v>
      </c>
      <c r="J46" s="25">
        <f t="shared" si="26"/>
        <v>0</v>
      </c>
      <c r="K46" s="25">
        <f t="shared" ref="K46:M46" si="27">SUM(K47:K51)</f>
        <v>0</v>
      </c>
      <c r="L46" s="25">
        <f t="shared" ref="L46" si="28">SUM(L47:L51)</f>
        <v>0</v>
      </c>
      <c r="M46" s="25">
        <f t="shared" si="27"/>
        <v>0</v>
      </c>
      <c r="N46" s="9"/>
    </row>
    <row r="47" spans="1:14" ht="24" customHeight="1" x14ac:dyDescent="0.3">
      <c r="A47" s="100"/>
      <c r="B47" s="101"/>
      <c r="C47" s="102"/>
      <c r="D47" s="19" t="s">
        <v>14</v>
      </c>
      <c r="E47" s="26">
        <f t="shared" si="25"/>
        <v>0</v>
      </c>
      <c r="F47" s="28">
        <v>0</v>
      </c>
      <c r="G47" s="28">
        <v>0</v>
      </c>
      <c r="H47" s="28">
        <v>0</v>
      </c>
      <c r="I47" s="28">
        <v>0</v>
      </c>
      <c r="J47" s="28">
        <v>0</v>
      </c>
      <c r="K47" s="28">
        <v>0</v>
      </c>
      <c r="L47" s="28">
        <v>0</v>
      </c>
      <c r="M47" s="28">
        <v>0</v>
      </c>
      <c r="N47" s="9"/>
    </row>
    <row r="48" spans="1:14" ht="24" customHeight="1" x14ac:dyDescent="0.3">
      <c r="A48" s="100"/>
      <c r="B48" s="101"/>
      <c r="C48" s="102"/>
      <c r="D48" s="19" t="s">
        <v>9</v>
      </c>
      <c r="E48" s="26">
        <f t="shared" si="25"/>
        <v>0</v>
      </c>
      <c r="F48" s="29">
        <v>0</v>
      </c>
      <c r="G48" s="29">
        <v>0</v>
      </c>
      <c r="H48" s="29">
        <v>0</v>
      </c>
      <c r="I48" s="29">
        <v>0</v>
      </c>
      <c r="J48" s="29">
        <v>0</v>
      </c>
      <c r="K48" s="29">
        <v>0</v>
      </c>
      <c r="L48" s="29">
        <v>0</v>
      </c>
      <c r="M48" s="29">
        <v>0</v>
      </c>
      <c r="N48" s="9"/>
    </row>
    <row r="49" spans="1:14" ht="24" customHeight="1" x14ac:dyDescent="0.3">
      <c r="A49" s="100"/>
      <c r="B49" s="101"/>
      <c r="C49" s="102"/>
      <c r="D49" s="19" t="s">
        <v>12</v>
      </c>
      <c r="E49" s="26">
        <f t="shared" si="25"/>
        <v>0</v>
      </c>
      <c r="F49" s="29">
        <v>0</v>
      </c>
      <c r="G49" s="29">
        <v>0</v>
      </c>
      <c r="H49" s="29">
        <v>0</v>
      </c>
      <c r="I49" s="29">
        <v>0</v>
      </c>
      <c r="J49" s="29">
        <v>0</v>
      </c>
      <c r="K49" s="29">
        <v>0</v>
      </c>
      <c r="L49" s="29">
        <v>0</v>
      </c>
      <c r="M49" s="29">
        <v>0</v>
      </c>
      <c r="N49" s="9"/>
    </row>
    <row r="50" spans="1:14" ht="36.75" customHeight="1" x14ac:dyDescent="0.3">
      <c r="A50" s="100"/>
      <c r="B50" s="101"/>
      <c r="C50" s="102"/>
      <c r="D50" s="19" t="s">
        <v>83</v>
      </c>
      <c r="E50" s="26">
        <f t="shared" si="25"/>
        <v>0</v>
      </c>
      <c r="F50" s="29">
        <v>0</v>
      </c>
      <c r="G50" s="29">
        <v>0</v>
      </c>
      <c r="H50" s="29">
        <v>0</v>
      </c>
      <c r="I50" s="29">
        <v>0</v>
      </c>
      <c r="J50" s="29">
        <v>0</v>
      </c>
      <c r="K50" s="29">
        <v>0</v>
      </c>
      <c r="L50" s="29">
        <v>0</v>
      </c>
      <c r="M50" s="29">
        <v>0</v>
      </c>
      <c r="N50" s="9"/>
    </row>
    <row r="51" spans="1:14" ht="24" customHeight="1" x14ac:dyDescent="0.3">
      <c r="A51" s="103"/>
      <c r="B51" s="104"/>
      <c r="C51" s="105"/>
      <c r="D51" s="19" t="s">
        <v>6</v>
      </c>
      <c r="E51" s="26">
        <f t="shared" si="25"/>
        <v>0</v>
      </c>
      <c r="F51" s="29">
        <v>0</v>
      </c>
      <c r="G51" s="29">
        <v>0</v>
      </c>
      <c r="H51" s="29">
        <v>0</v>
      </c>
      <c r="I51" s="29">
        <v>0</v>
      </c>
      <c r="J51" s="29">
        <v>0</v>
      </c>
      <c r="K51" s="29">
        <v>0</v>
      </c>
      <c r="L51" s="29">
        <v>0</v>
      </c>
      <c r="M51" s="29">
        <v>0</v>
      </c>
      <c r="N51" s="9"/>
    </row>
    <row r="52" spans="1:14" ht="24" customHeight="1" x14ac:dyDescent="0.3">
      <c r="A52" s="97" t="s">
        <v>24</v>
      </c>
      <c r="B52" s="98"/>
      <c r="C52" s="99"/>
      <c r="D52" s="17" t="s">
        <v>2</v>
      </c>
      <c r="E52" s="25">
        <f t="shared" si="25"/>
        <v>27925.877500000002</v>
      </c>
      <c r="F52" s="25">
        <f>SUM(F53:F57)</f>
        <v>2661.7771600000001</v>
      </c>
      <c r="G52" s="25">
        <f t="shared" ref="G52:M52" si="29">SUM(G53:G57)</f>
        <v>3427.9154599999997</v>
      </c>
      <c r="H52" s="25">
        <f t="shared" si="29"/>
        <v>2411.9601599999996</v>
      </c>
      <c r="I52" s="25">
        <f t="shared" si="29"/>
        <v>1222.36194</v>
      </c>
      <c r="J52" s="25">
        <f t="shared" si="29"/>
        <v>1833.0064</v>
      </c>
      <c r="K52" s="25">
        <f t="shared" si="29"/>
        <v>2505.9999999999995</v>
      </c>
      <c r="L52" s="25">
        <f t="shared" ref="L52" si="30">SUM(L53:L57)</f>
        <v>2506</v>
      </c>
      <c r="M52" s="25">
        <f t="shared" si="29"/>
        <v>11356.856380000001</v>
      </c>
    </row>
    <row r="53" spans="1:14" ht="24" customHeight="1" x14ac:dyDescent="0.3">
      <c r="A53" s="100"/>
      <c r="B53" s="101"/>
      <c r="C53" s="102"/>
      <c r="D53" s="19" t="s">
        <v>14</v>
      </c>
      <c r="E53" s="26">
        <f t="shared" si="25"/>
        <v>0</v>
      </c>
      <c r="F53" s="29">
        <f t="shared" ref="F53:M57" si="31">F27-F47</f>
        <v>0</v>
      </c>
      <c r="G53" s="29">
        <f t="shared" si="31"/>
        <v>0</v>
      </c>
      <c r="H53" s="29">
        <f t="shared" si="31"/>
        <v>0</v>
      </c>
      <c r="I53" s="29">
        <f t="shared" si="31"/>
        <v>0</v>
      </c>
      <c r="J53" s="29">
        <f t="shared" si="31"/>
        <v>0</v>
      </c>
      <c r="K53" s="29">
        <f t="shared" si="31"/>
        <v>0</v>
      </c>
      <c r="L53" s="29">
        <f t="shared" ref="L53" si="32">L27-L47</f>
        <v>0</v>
      </c>
      <c r="M53" s="29">
        <f t="shared" si="31"/>
        <v>0</v>
      </c>
    </row>
    <row r="54" spans="1:14" ht="24" customHeight="1" x14ac:dyDescent="0.3">
      <c r="A54" s="100"/>
      <c r="B54" s="101"/>
      <c r="C54" s="102"/>
      <c r="D54" s="19" t="s">
        <v>9</v>
      </c>
      <c r="E54" s="26">
        <f t="shared" si="25"/>
        <v>372.45553999999998</v>
      </c>
      <c r="F54" s="29">
        <f t="shared" si="31"/>
        <v>51.034480000000002</v>
      </c>
      <c r="G54" s="29">
        <f t="shared" si="31"/>
        <v>51.478259999999999</v>
      </c>
      <c r="H54" s="29">
        <f t="shared" si="31"/>
        <v>26.63111</v>
      </c>
      <c r="I54" s="29">
        <f t="shared" si="31"/>
        <v>54.866999999999997</v>
      </c>
      <c r="J54" s="29">
        <f t="shared" si="31"/>
        <v>62.814900000000002</v>
      </c>
      <c r="K54" s="29">
        <f t="shared" si="31"/>
        <v>62.773409999999998</v>
      </c>
      <c r="L54" s="29">
        <f t="shared" ref="L54" si="33">L28-L48</f>
        <v>62.856380000000001</v>
      </c>
      <c r="M54" s="29">
        <f t="shared" si="31"/>
        <v>0</v>
      </c>
    </row>
    <row r="55" spans="1:14" ht="24" customHeight="1" x14ac:dyDescent="0.3">
      <c r="A55" s="100"/>
      <c r="B55" s="101"/>
      <c r="C55" s="102"/>
      <c r="D55" s="19" t="s">
        <v>12</v>
      </c>
      <c r="E55" s="26">
        <f t="shared" si="25"/>
        <v>0</v>
      </c>
      <c r="F55" s="29">
        <f t="shared" si="31"/>
        <v>0</v>
      </c>
      <c r="G55" s="29">
        <f t="shared" si="31"/>
        <v>0</v>
      </c>
      <c r="H55" s="29">
        <f t="shared" si="31"/>
        <v>0</v>
      </c>
      <c r="I55" s="29">
        <f t="shared" si="31"/>
        <v>0</v>
      </c>
      <c r="J55" s="29">
        <f t="shared" si="31"/>
        <v>0</v>
      </c>
      <c r="K55" s="29">
        <f t="shared" si="31"/>
        <v>0</v>
      </c>
      <c r="L55" s="29">
        <f t="shared" ref="L55" si="34">L29-L49</f>
        <v>0</v>
      </c>
      <c r="M55" s="29">
        <f t="shared" si="31"/>
        <v>0</v>
      </c>
    </row>
    <row r="56" spans="1:14" ht="39.75" customHeight="1" x14ac:dyDescent="0.3">
      <c r="A56" s="100"/>
      <c r="B56" s="101"/>
      <c r="C56" s="102"/>
      <c r="D56" s="19" t="s">
        <v>83</v>
      </c>
      <c r="E56" s="26">
        <f t="shared" si="25"/>
        <v>26453.421960000003</v>
      </c>
      <c r="F56" s="29">
        <f t="shared" si="31"/>
        <v>2610.7426800000003</v>
      </c>
      <c r="G56" s="29">
        <f t="shared" si="31"/>
        <v>3376.4371999999998</v>
      </c>
      <c r="H56" s="29">
        <f t="shared" si="31"/>
        <v>2385.3290499999998</v>
      </c>
      <c r="I56" s="29">
        <f t="shared" si="31"/>
        <v>1167.49494</v>
      </c>
      <c r="J56" s="29">
        <f t="shared" si="31"/>
        <v>670.19150000000002</v>
      </c>
      <c r="K56" s="29">
        <f t="shared" si="31"/>
        <v>2443.2265899999998</v>
      </c>
      <c r="L56" s="29">
        <f t="shared" ref="L56" si="35">L30-L50</f>
        <v>2443.1436199999998</v>
      </c>
      <c r="M56" s="29">
        <f t="shared" si="31"/>
        <v>11356.856380000001</v>
      </c>
    </row>
    <row r="57" spans="1:14" ht="24" customHeight="1" x14ac:dyDescent="0.3">
      <c r="A57" s="103"/>
      <c r="B57" s="104"/>
      <c r="C57" s="105"/>
      <c r="D57" s="19" t="s">
        <v>6</v>
      </c>
      <c r="E57" s="26">
        <f t="shared" si="25"/>
        <v>1100</v>
      </c>
      <c r="F57" s="29">
        <f t="shared" si="31"/>
        <v>0</v>
      </c>
      <c r="G57" s="29">
        <f t="shared" si="31"/>
        <v>0</v>
      </c>
      <c r="H57" s="29">
        <f t="shared" si="31"/>
        <v>0</v>
      </c>
      <c r="I57" s="29">
        <f t="shared" si="31"/>
        <v>0</v>
      </c>
      <c r="J57" s="29">
        <f t="shared" si="31"/>
        <v>1100</v>
      </c>
      <c r="K57" s="29">
        <f t="shared" si="31"/>
        <v>0</v>
      </c>
      <c r="L57" s="29">
        <f t="shared" ref="L57" si="36">L31-L51</f>
        <v>0</v>
      </c>
      <c r="M57" s="29">
        <f t="shared" si="31"/>
        <v>0</v>
      </c>
    </row>
    <row r="58" spans="1:14" ht="24" customHeight="1" x14ac:dyDescent="0.3">
      <c r="A58" s="136" t="s">
        <v>5</v>
      </c>
      <c r="B58" s="136"/>
      <c r="C58" s="136"/>
      <c r="D58" s="136"/>
      <c r="E58" s="136"/>
      <c r="F58" s="136"/>
      <c r="G58" s="136"/>
      <c r="H58" s="136"/>
      <c r="I58" s="136"/>
      <c r="J58" s="30"/>
      <c r="K58" s="30"/>
      <c r="L58" s="10"/>
      <c r="M58" s="10"/>
    </row>
    <row r="59" spans="1:14" ht="24" customHeight="1" x14ac:dyDescent="0.3">
      <c r="A59" s="97" t="s">
        <v>16</v>
      </c>
      <c r="B59" s="98"/>
      <c r="C59" s="99"/>
      <c r="D59" s="17" t="s">
        <v>2</v>
      </c>
      <c r="E59" s="25">
        <f t="shared" ref="E59:E70" si="37">SUM(F59:M59)</f>
        <v>27825.5275</v>
      </c>
      <c r="F59" s="25">
        <f>SUM(F60:F64)</f>
        <v>2611.7771600000001</v>
      </c>
      <c r="G59" s="25">
        <f t="shared" ref="G59:M59" si="38">SUM(G60:G64)</f>
        <v>3397.5654599999998</v>
      </c>
      <c r="H59" s="25">
        <f t="shared" si="38"/>
        <v>2391.9601599999996</v>
      </c>
      <c r="I59" s="25">
        <f t="shared" si="38"/>
        <v>1222.36194</v>
      </c>
      <c r="J59" s="25">
        <f t="shared" si="38"/>
        <v>1833.0064</v>
      </c>
      <c r="K59" s="25">
        <f t="shared" si="38"/>
        <v>2505.9999999999995</v>
      </c>
      <c r="L59" s="25">
        <f t="shared" ref="L59" si="39">SUM(L60:L64)</f>
        <v>2506</v>
      </c>
      <c r="M59" s="25">
        <f t="shared" si="38"/>
        <v>11356.856380000001</v>
      </c>
    </row>
    <row r="60" spans="1:14" ht="24" customHeight="1" x14ac:dyDescent="0.3">
      <c r="A60" s="100"/>
      <c r="B60" s="101"/>
      <c r="C60" s="102"/>
      <c r="D60" s="19" t="s">
        <v>14</v>
      </c>
      <c r="E60" s="26">
        <f t="shared" si="37"/>
        <v>0</v>
      </c>
      <c r="F60" s="26"/>
      <c r="G60" s="26"/>
      <c r="H60" s="26"/>
      <c r="I60" s="26"/>
      <c r="J60" s="26"/>
      <c r="K60" s="26"/>
      <c r="L60" s="26"/>
      <c r="M60" s="26"/>
    </row>
    <row r="61" spans="1:14" ht="24" customHeight="1" x14ac:dyDescent="0.3">
      <c r="A61" s="100"/>
      <c r="B61" s="101"/>
      <c r="C61" s="102"/>
      <c r="D61" s="19" t="s">
        <v>9</v>
      </c>
      <c r="E61" s="26">
        <f t="shared" si="37"/>
        <v>372.45553999999998</v>
      </c>
      <c r="F61" s="26">
        <f t="shared" ref="F61:J61" si="40">F10+F22</f>
        <v>51.034480000000002</v>
      </c>
      <c r="G61" s="26">
        <f t="shared" si="40"/>
        <v>51.478259999999999</v>
      </c>
      <c r="H61" s="26">
        <f t="shared" si="40"/>
        <v>26.63111</v>
      </c>
      <c r="I61" s="26">
        <f t="shared" si="40"/>
        <v>54.866999999999997</v>
      </c>
      <c r="J61" s="26">
        <f t="shared" si="40"/>
        <v>62.814900000000002</v>
      </c>
      <c r="K61" s="26">
        <f>K10+K22</f>
        <v>62.773409999999998</v>
      </c>
      <c r="L61" s="26">
        <f>L10+L22</f>
        <v>62.856380000000001</v>
      </c>
      <c r="M61" s="26"/>
    </row>
    <row r="62" spans="1:14" ht="24" customHeight="1" x14ac:dyDescent="0.3">
      <c r="A62" s="100"/>
      <c r="B62" s="101"/>
      <c r="C62" s="102"/>
      <c r="D62" s="19" t="s">
        <v>12</v>
      </c>
      <c r="E62" s="26">
        <f t="shared" si="37"/>
        <v>0</v>
      </c>
      <c r="F62" s="26"/>
      <c r="G62" s="26"/>
      <c r="H62" s="26"/>
      <c r="I62" s="26"/>
      <c r="J62" s="26"/>
      <c r="K62" s="26"/>
      <c r="L62" s="26"/>
      <c r="M62" s="26"/>
    </row>
    <row r="63" spans="1:14" ht="31.5" customHeight="1" x14ac:dyDescent="0.3">
      <c r="A63" s="100"/>
      <c r="B63" s="101"/>
      <c r="C63" s="102"/>
      <c r="D63" s="19" t="s">
        <v>83</v>
      </c>
      <c r="E63" s="26">
        <f t="shared" si="37"/>
        <v>26353.071960000001</v>
      </c>
      <c r="F63" s="26">
        <f t="shared" ref="F63:M63" si="41">F12+F24</f>
        <v>2560.7426800000003</v>
      </c>
      <c r="G63" s="26">
        <f t="shared" si="41"/>
        <v>3346.0871999999999</v>
      </c>
      <c r="H63" s="26">
        <f t="shared" si="41"/>
        <v>2365.3290499999998</v>
      </c>
      <c r="I63" s="26">
        <f t="shared" si="41"/>
        <v>1167.49494</v>
      </c>
      <c r="J63" s="26">
        <f t="shared" si="41"/>
        <v>670.19150000000002</v>
      </c>
      <c r="K63" s="26">
        <f t="shared" si="41"/>
        <v>2443.2265899999998</v>
      </c>
      <c r="L63" s="26">
        <f t="shared" ref="L63" si="42">L12+L24</f>
        <v>2443.1436199999998</v>
      </c>
      <c r="M63" s="26">
        <f t="shared" si="41"/>
        <v>11356.856380000001</v>
      </c>
    </row>
    <row r="64" spans="1:14" ht="24" customHeight="1" x14ac:dyDescent="0.3">
      <c r="A64" s="103"/>
      <c r="B64" s="104"/>
      <c r="C64" s="105"/>
      <c r="D64" s="19" t="s">
        <v>6</v>
      </c>
      <c r="E64" s="26">
        <f t="shared" si="37"/>
        <v>1100</v>
      </c>
      <c r="F64" s="26"/>
      <c r="G64" s="26"/>
      <c r="H64" s="26"/>
      <c r="I64" s="26">
        <f>I13+I25</f>
        <v>0</v>
      </c>
      <c r="J64" s="26">
        <f>J13+J25</f>
        <v>1100</v>
      </c>
      <c r="K64" s="26">
        <f>K13+K25</f>
        <v>0</v>
      </c>
      <c r="L64" s="26">
        <f>L13+L25</f>
        <v>0</v>
      </c>
      <c r="M64" s="26">
        <f>M13+M25</f>
        <v>0</v>
      </c>
    </row>
    <row r="65" spans="1:13" ht="24" customHeight="1" x14ac:dyDescent="0.3">
      <c r="A65" s="118" t="s">
        <v>17</v>
      </c>
      <c r="B65" s="119"/>
      <c r="C65" s="120"/>
      <c r="D65" s="17" t="s">
        <v>2</v>
      </c>
      <c r="E65" s="25">
        <f t="shared" si="37"/>
        <v>100.35</v>
      </c>
      <c r="F65" s="25">
        <f>SUM(F66:F70)</f>
        <v>50</v>
      </c>
      <c r="G65" s="25">
        <f t="shared" ref="G65:M65" si="43">SUM(G66:G70)</f>
        <v>30.35</v>
      </c>
      <c r="H65" s="25">
        <f t="shared" si="43"/>
        <v>20</v>
      </c>
      <c r="I65" s="25">
        <f t="shared" si="43"/>
        <v>0</v>
      </c>
      <c r="J65" s="25">
        <f t="shared" si="43"/>
        <v>0</v>
      </c>
      <c r="K65" s="25">
        <f t="shared" si="43"/>
        <v>0</v>
      </c>
      <c r="L65" s="25">
        <f t="shared" ref="L65" si="44">SUM(L66:L70)</f>
        <v>0</v>
      </c>
      <c r="M65" s="25">
        <f t="shared" si="43"/>
        <v>0</v>
      </c>
    </row>
    <row r="66" spans="1:13" ht="24" customHeight="1" x14ac:dyDescent="0.3">
      <c r="A66" s="121"/>
      <c r="B66" s="122"/>
      <c r="C66" s="123"/>
      <c r="D66" s="19" t="s">
        <v>14</v>
      </c>
      <c r="E66" s="26">
        <f t="shared" si="37"/>
        <v>0</v>
      </c>
      <c r="F66" s="29">
        <f t="shared" ref="F66:M66" si="45">F15</f>
        <v>0</v>
      </c>
      <c r="G66" s="29">
        <f t="shared" si="45"/>
        <v>0</v>
      </c>
      <c r="H66" s="29">
        <f t="shared" si="45"/>
        <v>0</v>
      </c>
      <c r="I66" s="29">
        <f t="shared" si="45"/>
        <v>0</v>
      </c>
      <c r="J66" s="29">
        <f t="shared" si="45"/>
        <v>0</v>
      </c>
      <c r="K66" s="29">
        <f t="shared" si="45"/>
        <v>0</v>
      </c>
      <c r="L66" s="29">
        <f t="shared" ref="L66" si="46">L15</f>
        <v>0</v>
      </c>
      <c r="M66" s="29">
        <f t="shared" si="45"/>
        <v>0</v>
      </c>
    </row>
    <row r="67" spans="1:13" ht="24" customHeight="1" x14ac:dyDescent="0.3">
      <c r="A67" s="121"/>
      <c r="B67" s="122"/>
      <c r="C67" s="123"/>
      <c r="D67" s="19" t="s">
        <v>9</v>
      </c>
      <c r="E67" s="26">
        <f t="shared" si="37"/>
        <v>0</v>
      </c>
      <c r="F67" s="29">
        <f>F3</f>
        <v>0</v>
      </c>
      <c r="G67" s="29">
        <f t="shared" ref="G67:M70" si="47">G16</f>
        <v>0</v>
      </c>
      <c r="H67" s="29">
        <f t="shared" si="47"/>
        <v>0</v>
      </c>
      <c r="I67" s="29">
        <f t="shared" si="47"/>
        <v>0</v>
      </c>
      <c r="J67" s="29">
        <f t="shared" si="47"/>
        <v>0</v>
      </c>
      <c r="K67" s="29">
        <f t="shared" si="47"/>
        <v>0</v>
      </c>
      <c r="L67" s="29">
        <f t="shared" ref="L67" si="48">L16</f>
        <v>0</v>
      </c>
      <c r="M67" s="29">
        <f t="shared" si="47"/>
        <v>0</v>
      </c>
    </row>
    <row r="68" spans="1:13" ht="24" customHeight="1" x14ac:dyDescent="0.3">
      <c r="A68" s="121"/>
      <c r="B68" s="122"/>
      <c r="C68" s="123"/>
      <c r="D68" s="19" t="s">
        <v>12</v>
      </c>
      <c r="E68" s="26">
        <f t="shared" si="37"/>
        <v>0</v>
      </c>
      <c r="F68" s="29">
        <f>F17</f>
        <v>0</v>
      </c>
      <c r="G68" s="29">
        <f t="shared" si="47"/>
        <v>0</v>
      </c>
      <c r="H68" s="29">
        <f t="shared" si="47"/>
        <v>0</v>
      </c>
      <c r="I68" s="29">
        <f t="shared" si="47"/>
        <v>0</v>
      </c>
      <c r="J68" s="29">
        <f t="shared" si="47"/>
        <v>0</v>
      </c>
      <c r="K68" s="29">
        <f t="shared" si="47"/>
        <v>0</v>
      </c>
      <c r="L68" s="29">
        <f t="shared" ref="L68" si="49">L17</f>
        <v>0</v>
      </c>
      <c r="M68" s="29">
        <f t="shared" si="47"/>
        <v>0</v>
      </c>
    </row>
    <row r="69" spans="1:13" ht="36.75" customHeight="1" x14ac:dyDescent="0.3">
      <c r="A69" s="121"/>
      <c r="B69" s="122"/>
      <c r="C69" s="123"/>
      <c r="D69" s="19" t="s">
        <v>83</v>
      </c>
      <c r="E69" s="26">
        <f t="shared" si="37"/>
        <v>100.35</v>
      </c>
      <c r="F69" s="29">
        <f>F18</f>
        <v>50</v>
      </c>
      <c r="G69" s="29">
        <f t="shared" si="47"/>
        <v>30.35</v>
      </c>
      <c r="H69" s="29">
        <f t="shared" si="47"/>
        <v>20</v>
      </c>
      <c r="I69" s="29">
        <f t="shared" si="47"/>
        <v>0</v>
      </c>
      <c r="J69" s="29">
        <f t="shared" si="47"/>
        <v>0</v>
      </c>
      <c r="K69" s="29">
        <f t="shared" si="47"/>
        <v>0</v>
      </c>
      <c r="L69" s="29">
        <f t="shared" ref="L69" si="50">L18</f>
        <v>0</v>
      </c>
      <c r="M69" s="29">
        <f t="shared" si="47"/>
        <v>0</v>
      </c>
    </row>
    <row r="70" spans="1:13" ht="24" customHeight="1" x14ac:dyDescent="0.3">
      <c r="A70" s="124"/>
      <c r="B70" s="125"/>
      <c r="C70" s="126"/>
      <c r="D70" s="19" t="s">
        <v>6</v>
      </c>
      <c r="E70" s="26">
        <f t="shared" si="37"/>
        <v>0</v>
      </c>
      <c r="F70" s="29">
        <f>F19</f>
        <v>0</v>
      </c>
      <c r="G70" s="29">
        <f t="shared" si="47"/>
        <v>0</v>
      </c>
      <c r="H70" s="29">
        <f t="shared" si="47"/>
        <v>0</v>
      </c>
      <c r="I70" s="29">
        <f t="shared" si="47"/>
        <v>0</v>
      </c>
      <c r="J70" s="29">
        <f t="shared" si="47"/>
        <v>0</v>
      </c>
      <c r="K70" s="29">
        <f t="shared" si="47"/>
        <v>0</v>
      </c>
      <c r="L70" s="29">
        <f t="shared" ref="L70" si="51">L19</f>
        <v>0</v>
      </c>
      <c r="M70" s="29">
        <f t="shared" si="47"/>
        <v>0</v>
      </c>
    </row>
    <row r="71" spans="1:13" x14ac:dyDescent="0.3">
      <c r="E71" s="7"/>
      <c r="F71" s="7"/>
      <c r="G71" s="7"/>
      <c r="H71" s="7"/>
      <c r="I71" s="7"/>
    </row>
  </sheetData>
  <mergeCells count="25">
    <mergeCell ref="A65:C70"/>
    <mergeCell ref="A2:I2"/>
    <mergeCell ref="A4:A6"/>
    <mergeCell ref="B4:B6"/>
    <mergeCell ref="C4:C6"/>
    <mergeCell ref="D4:D6"/>
    <mergeCell ref="A20:A25"/>
    <mergeCell ref="B20:B25"/>
    <mergeCell ref="C14:C19"/>
    <mergeCell ref="F5:I5"/>
    <mergeCell ref="C8:C13"/>
    <mergeCell ref="A59:C64"/>
    <mergeCell ref="A45:I45"/>
    <mergeCell ref="A58:I58"/>
    <mergeCell ref="A26:C31"/>
    <mergeCell ref="A46:C51"/>
    <mergeCell ref="A52:C57"/>
    <mergeCell ref="A32:I32"/>
    <mergeCell ref="A33:C38"/>
    <mergeCell ref="A39:C44"/>
    <mergeCell ref="E4:M4"/>
    <mergeCell ref="C20:C25"/>
    <mergeCell ref="A8:A19"/>
    <mergeCell ref="B8:B19"/>
    <mergeCell ref="E5:E6"/>
  </mergeCells>
  <printOptions horizontalCentered="1"/>
  <pageMargins left="0.39370078740157483" right="0.39370078740157483" top="0.39370078740157483" bottom="0.39370078740157483" header="0.31496062992125984" footer="0.31496062992125984"/>
  <pageSetup paperSize="9" scale="39" fitToHeight="2" orientation="landscape" r:id="rId1"/>
  <rowBreaks count="1" manualBreakCount="1">
    <brk id="51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0"/>
  <sheetViews>
    <sheetView view="pageBreakPreview" zoomScale="60" zoomScaleNormal="90" workbookViewId="0">
      <selection activeCell="C4" sqref="C4"/>
    </sheetView>
  </sheetViews>
  <sheetFormatPr defaultRowHeight="14.4" x14ac:dyDescent="0.3"/>
  <cols>
    <col min="1" max="1" width="15.88671875" customWidth="1"/>
    <col min="2" max="2" width="22.88671875" customWidth="1"/>
    <col min="3" max="3" width="59.109375" customWidth="1"/>
    <col min="4" max="4" width="45.109375" customWidth="1"/>
  </cols>
  <sheetData>
    <row r="1" spans="1:4" x14ac:dyDescent="0.3">
      <c r="A1" s="90"/>
      <c r="B1" s="90"/>
      <c r="C1" s="90"/>
      <c r="D1" s="91" t="s">
        <v>25</v>
      </c>
    </row>
    <row r="2" spans="1:4" x14ac:dyDescent="0.3">
      <c r="A2" s="147" t="s">
        <v>26</v>
      </c>
      <c r="B2" s="147"/>
      <c r="C2" s="147"/>
      <c r="D2" s="147"/>
    </row>
    <row r="3" spans="1:4" x14ac:dyDescent="0.3">
      <c r="A3" s="88"/>
      <c r="B3" s="88"/>
      <c r="C3" s="88"/>
      <c r="D3" s="88"/>
    </row>
    <row r="4" spans="1:4" ht="90" customHeight="1" x14ac:dyDescent="0.3">
      <c r="A4" s="35" t="s">
        <v>18</v>
      </c>
      <c r="B4" s="35" t="s">
        <v>27</v>
      </c>
      <c r="C4" s="35" t="s">
        <v>28</v>
      </c>
      <c r="D4" s="35" t="s">
        <v>29</v>
      </c>
    </row>
    <row r="5" spans="1:4" x14ac:dyDescent="0.3">
      <c r="A5" s="36">
        <v>1</v>
      </c>
      <c r="B5" s="36">
        <v>2</v>
      </c>
      <c r="C5" s="36">
        <v>3</v>
      </c>
      <c r="D5" s="36">
        <v>4</v>
      </c>
    </row>
    <row r="6" spans="1:4" ht="42.75" customHeight="1" x14ac:dyDescent="0.3">
      <c r="A6" s="146" t="s">
        <v>85</v>
      </c>
      <c r="B6" s="146"/>
      <c r="C6" s="146"/>
      <c r="D6" s="146"/>
    </row>
    <row r="7" spans="1:4" ht="75" customHeight="1" x14ac:dyDescent="0.3">
      <c r="A7" s="146" t="s">
        <v>88</v>
      </c>
      <c r="B7" s="146"/>
      <c r="C7" s="146"/>
      <c r="D7" s="146"/>
    </row>
    <row r="8" spans="1:4" ht="207" customHeight="1" x14ac:dyDescent="0.3">
      <c r="A8" s="37" t="s">
        <v>30</v>
      </c>
      <c r="B8" s="38" t="s">
        <v>86</v>
      </c>
      <c r="C8" s="89" t="s">
        <v>91</v>
      </c>
      <c r="D8" s="38"/>
    </row>
    <row r="9" spans="1:4" s="39" customFormat="1" ht="40.5" customHeight="1" x14ac:dyDescent="0.3">
      <c r="A9" s="146" t="s">
        <v>89</v>
      </c>
      <c r="B9" s="146"/>
      <c r="C9" s="146"/>
      <c r="D9" s="146"/>
    </row>
    <row r="10" spans="1:4" s="39" customFormat="1" ht="117.75" customHeight="1" x14ac:dyDescent="0.3">
      <c r="A10" s="37" t="s">
        <v>31</v>
      </c>
      <c r="B10" s="38" t="s">
        <v>87</v>
      </c>
      <c r="C10" s="89" t="s">
        <v>90</v>
      </c>
      <c r="D10" s="38"/>
    </row>
  </sheetData>
  <mergeCells count="4">
    <mergeCell ref="A9:D9"/>
    <mergeCell ref="A6:D6"/>
    <mergeCell ref="A7:D7"/>
    <mergeCell ref="A2:D2"/>
  </mergeCells>
  <pageMargins left="0.70866141732283472" right="0.70866141732283472" top="0.74803149606299213" bottom="0.74803149606299213" header="0.31496062992125984" footer="0.31496062992125984"/>
  <pageSetup paperSize="9" scale="76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1"/>
  <sheetViews>
    <sheetView workbookViewId="0">
      <selection activeCell="I24" sqref="I24"/>
    </sheetView>
  </sheetViews>
  <sheetFormatPr defaultRowHeight="14.4" x14ac:dyDescent="0.3"/>
  <cols>
    <col min="2" max="2" width="11" customWidth="1"/>
    <col min="3" max="3" width="11.33203125" customWidth="1"/>
    <col min="4" max="4" width="17.109375" customWidth="1"/>
    <col min="5" max="5" width="12.44140625" customWidth="1"/>
    <col min="6" max="6" width="13.88671875" customWidth="1"/>
    <col min="7" max="7" width="13.44140625" customWidth="1"/>
    <col min="12" max="12" width="9.109375" style="39"/>
    <col min="13" max="13" width="12" customWidth="1"/>
    <col min="14" max="14" width="10.88671875" customWidth="1"/>
  </cols>
  <sheetData>
    <row r="1" spans="1:14" ht="15.6" x14ac:dyDescent="0.3">
      <c r="A1" s="150" t="s">
        <v>33</v>
      </c>
      <c r="B1" s="150"/>
      <c r="C1" s="150"/>
      <c r="D1" s="150"/>
      <c r="E1" s="150"/>
      <c r="F1" s="150"/>
      <c r="G1" s="150"/>
      <c r="H1" s="150"/>
      <c r="I1" s="150"/>
      <c r="J1" s="150"/>
      <c r="K1" s="150"/>
      <c r="L1" s="150"/>
      <c r="M1" s="150"/>
      <c r="N1" s="150"/>
    </row>
    <row r="2" spans="1:14" ht="15.6" x14ac:dyDescent="0.3">
      <c r="A2" s="151" t="s">
        <v>34</v>
      </c>
      <c r="B2" s="151"/>
      <c r="C2" s="151"/>
      <c r="D2" s="151"/>
      <c r="E2" s="151"/>
      <c r="F2" s="151"/>
      <c r="G2" s="151"/>
      <c r="H2" s="151"/>
      <c r="I2" s="151"/>
      <c r="J2" s="151"/>
      <c r="K2" s="151"/>
      <c r="L2" s="151"/>
      <c r="M2" s="151"/>
      <c r="N2" s="151"/>
    </row>
    <row r="3" spans="1:14" ht="48.75" customHeight="1" x14ac:dyDescent="0.3">
      <c r="A3" s="152" t="s">
        <v>96</v>
      </c>
      <c r="B3" s="152"/>
      <c r="C3" s="152"/>
      <c r="D3" s="152"/>
      <c r="E3" s="152"/>
      <c r="F3" s="152"/>
      <c r="G3" s="152"/>
      <c r="H3" s="152"/>
      <c r="I3" s="152"/>
      <c r="J3" s="152"/>
      <c r="K3" s="152"/>
      <c r="L3" s="152"/>
      <c r="M3" s="152"/>
      <c r="N3" s="152"/>
    </row>
    <row r="4" spans="1:14" ht="15.6" x14ac:dyDescent="0.3">
      <c r="A4" s="40"/>
      <c r="B4" s="40"/>
      <c r="C4" s="40"/>
      <c r="D4" s="40"/>
      <c r="E4" s="40"/>
      <c r="F4" s="40"/>
      <c r="G4" s="40"/>
      <c r="H4" s="40"/>
      <c r="I4" s="40"/>
      <c r="J4" s="40"/>
      <c r="K4" s="40"/>
      <c r="L4" s="70"/>
      <c r="M4" s="40"/>
      <c r="N4" s="40"/>
    </row>
    <row r="5" spans="1:14" ht="15.6" x14ac:dyDescent="0.3">
      <c r="A5" s="153" t="s">
        <v>35</v>
      </c>
      <c r="B5" s="153" t="s">
        <v>36</v>
      </c>
      <c r="C5" s="153" t="s">
        <v>37</v>
      </c>
      <c r="D5" s="153" t="s">
        <v>38</v>
      </c>
      <c r="E5" s="153" t="s">
        <v>39</v>
      </c>
      <c r="F5" s="153" t="s">
        <v>97</v>
      </c>
      <c r="G5" s="153" t="s">
        <v>40</v>
      </c>
      <c r="H5" s="148" t="s">
        <v>41</v>
      </c>
      <c r="I5" s="148"/>
      <c r="J5" s="148"/>
      <c r="K5" s="148"/>
      <c r="L5" s="149"/>
      <c r="M5" s="153" t="s">
        <v>42</v>
      </c>
      <c r="N5" s="153" t="s">
        <v>43</v>
      </c>
    </row>
    <row r="6" spans="1:14" ht="15.6" x14ac:dyDescent="0.3">
      <c r="A6" s="154"/>
      <c r="B6" s="154"/>
      <c r="C6" s="154"/>
      <c r="D6" s="154"/>
      <c r="E6" s="154"/>
      <c r="F6" s="154"/>
      <c r="G6" s="154"/>
      <c r="H6" s="148" t="s">
        <v>2</v>
      </c>
      <c r="I6" s="148" t="s">
        <v>3</v>
      </c>
      <c r="J6" s="148"/>
      <c r="K6" s="148"/>
      <c r="L6" s="149"/>
      <c r="M6" s="154"/>
      <c r="N6" s="154"/>
    </row>
    <row r="7" spans="1:14" ht="31.2" x14ac:dyDescent="0.3">
      <c r="A7" s="155"/>
      <c r="B7" s="155"/>
      <c r="C7" s="155"/>
      <c r="D7" s="155"/>
      <c r="E7" s="155"/>
      <c r="F7" s="155"/>
      <c r="G7" s="155"/>
      <c r="H7" s="148"/>
      <c r="I7" s="94" t="s">
        <v>44</v>
      </c>
      <c r="J7" s="94" t="s">
        <v>45</v>
      </c>
      <c r="K7" s="94" t="s">
        <v>46</v>
      </c>
      <c r="L7" s="94" t="s">
        <v>93</v>
      </c>
      <c r="M7" s="155"/>
      <c r="N7" s="155"/>
    </row>
    <row r="8" spans="1:14" x14ac:dyDescent="0.3">
      <c r="A8" s="41">
        <v>1</v>
      </c>
      <c r="B8" s="41">
        <v>2</v>
      </c>
      <c r="C8" s="41">
        <v>3</v>
      </c>
      <c r="D8" s="41">
        <v>4</v>
      </c>
      <c r="E8" s="41">
        <v>5</v>
      </c>
      <c r="F8" s="41">
        <v>6</v>
      </c>
      <c r="G8" s="41">
        <v>7</v>
      </c>
      <c r="H8" s="41">
        <v>8</v>
      </c>
      <c r="I8" s="41">
        <v>9</v>
      </c>
      <c r="J8" s="41">
        <v>10</v>
      </c>
      <c r="K8" s="41">
        <v>11</v>
      </c>
      <c r="L8" s="72"/>
      <c r="M8" s="41">
        <v>12</v>
      </c>
      <c r="N8" s="41">
        <v>13</v>
      </c>
    </row>
    <row r="9" spans="1:14" ht="15.6" x14ac:dyDescent="0.3">
      <c r="A9" s="42"/>
      <c r="B9" s="43"/>
      <c r="C9" s="44"/>
      <c r="D9" s="44"/>
      <c r="E9" s="45"/>
      <c r="F9" s="44"/>
      <c r="G9" s="44"/>
      <c r="H9" s="46"/>
      <c r="I9" s="46"/>
      <c r="J9" s="47"/>
      <c r="K9" s="47"/>
      <c r="L9" s="45"/>
      <c r="M9" s="44"/>
      <c r="N9" s="48"/>
    </row>
    <row r="10" spans="1:14" ht="15.6" x14ac:dyDescent="0.3">
      <c r="A10" s="42"/>
      <c r="B10" s="43"/>
      <c r="C10" s="44"/>
      <c r="D10" s="44"/>
      <c r="E10" s="44"/>
      <c r="F10" s="44"/>
      <c r="G10" s="44"/>
      <c r="H10" s="46"/>
      <c r="I10" s="46"/>
      <c r="J10" s="46"/>
      <c r="K10" s="46"/>
      <c r="L10" s="65"/>
      <c r="M10" s="44"/>
      <c r="N10" s="48"/>
    </row>
    <row r="11" spans="1:14" ht="15.6" x14ac:dyDescent="0.3">
      <c r="A11" s="49"/>
      <c r="B11" s="50"/>
      <c r="C11" s="46"/>
      <c r="D11" s="46"/>
      <c r="E11" s="46"/>
      <c r="F11" s="46"/>
      <c r="G11" s="46"/>
      <c r="H11" s="46"/>
      <c r="I11" s="46"/>
      <c r="J11" s="46"/>
      <c r="K11" s="46"/>
      <c r="L11" s="73"/>
      <c r="M11" s="46"/>
      <c r="N11" s="48"/>
    </row>
  </sheetData>
  <mergeCells count="15">
    <mergeCell ref="I6:L6"/>
    <mergeCell ref="A1:N1"/>
    <mergeCell ref="A2:N2"/>
    <mergeCell ref="A3:N3"/>
    <mergeCell ref="A5:A7"/>
    <mergeCell ref="B5:B7"/>
    <mergeCell ref="C5:C7"/>
    <mergeCell ref="D5:D7"/>
    <mergeCell ref="E5:E7"/>
    <mergeCell ref="F5:F7"/>
    <mergeCell ref="G5:G7"/>
    <mergeCell ref="M5:M7"/>
    <mergeCell ref="N5:N7"/>
    <mergeCell ref="H6:H7"/>
    <mergeCell ref="H5:L5"/>
  </mergeCells>
  <pageMargins left="0.70866141732283472" right="0.70866141732283472" top="0.74803149606299213" bottom="0.74803149606299213" header="0.31496062992125984" footer="0.31496062992125984"/>
  <pageSetup paperSize="9" scale="83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"/>
  <sheetViews>
    <sheetView workbookViewId="0">
      <selection activeCell="E15" sqref="E15"/>
    </sheetView>
  </sheetViews>
  <sheetFormatPr defaultRowHeight="14.4" x14ac:dyDescent="0.3"/>
  <cols>
    <col min="1" max="1" width="8.109375" customWidth="1"/>
    <col min="2" max="2" width="19.5546875" customWidth="1"/>
    <col min="3" max="3" width="12.6640625" customWidth="1"/>
    <col min="4" max="4" width="14.6640625" customWidth="1"/>
    <col min="5" max="5" width="16" customWidth="1"/>
    <col min="6" max="6" width="14.33203125" customWidth="1"/>
    <col min="7" max="7" width="22.5546875" customWidth="1"/>
  </cols>
  <sheetData>
    <row r="1" spans="1:7" ht="15.6" x14ac:dyDescent="0.3">
      <c r="A1" s="150" t="s">
        <v>47</v>
      </c>
      <c r="B1" s="150"/>
      <c r="C1" s="150"/>
      <c r="D1" s="150"/>
      <c r="E1" s="150"/>
      <c r="F1" s="150"/>
      <c r="G1" s="150"/>
    </row>
    <row r="2" spans="1:7" ht="15.6" x14ac:dyDescent="0.3">
      <c r="A2" s="151" t="s">
        <v>48</v>
      </c>
      <c r="B2" s="151"/>
      <c r="C2" s="151"/>
      <c r="D2" s="151"/>
      <c r="E2" s="151"/>
      <c r="F2" s="151"/>
      <c r="G2" s="151"/>
    </row>
    <row r="3" spans="1:7" ht="15.6" x14ac:dyDescent="0.3">
      <c r="A3" s="51"/>
      <c r="B3" s="51"/>
      <c r="C3" s="51"/>
      <c r="D3" s="51"/>
      <c r="E3" s="51"/>
      <c r="F3" s="51"/>
      <c r="G3" s="51"/>
    </row>
    <row r="4" spans="1:7" ht="78" x14ac:dyDescent="0.3">
      <c r="A4" s="60" t="s">
        <v>0</v>
      </c>
      <c r="B4" s="60" t="s">
        <v>49</v>
      </c>
      <c r="C4" s="60" t="s">
        <v>37</v>
      </c>
      <c r="D4" s="60" t="s">
        <v>50</v>
      </c>
      <c r="E4" s="60" t="s">
        <v>51</v>
      </c>
      <c r="F4" s="60" t="s">
        <v>52</v>
      </c>
      <c r="G4" s="60" t="s">
        <v>53</v>
      </c>
    </row>
    <row r="5" spans="1:7" x14ac:dyDescent="0.3">
      <c r="A5" s="52">
        <v>1</v>
      </c>
      <c r="B5" s="52">
        <v>2</v>
      </c>
      <c r="C5" s="52">
        <v>3</v>
      </c>
      <c r="D5" s="52">
        <v>4</v>
      </c>
      <c r="E5" s="52">
        <v>5</v>
      </c>
      <c r="F5" s="52">
        <v>6</v>
      </c>
      <c r="G5" s="52">
        <v>7</v>
      </c>
    </row>
    <row r="6" spans="1:7" ht="15.6" x14ac:dyDescent="0.3">
      <c r="A6" s="53"/>
      <c r="B6" s="54"/>
      <c r="C6" s="55"/>
      <c r="D6" s="55"/>
      <c r="E6" s="55"/>
      <c r="F6" s="55"/>
      <c r="G6" s="57"/>
    </row>
    <row r="7" spans="1:7" ht="15.6" x14ac:dyDescent="0.3">
      <c r="A7" s="53"/>
      <c r="B7" s="54"/>
      <c r="C7" s="55"/>
      <c r="D7" s="55"/>
      <c r="E7" s="55"/>
      <c r="F7" s="55"/>
      <c r="G7" s="57"/>
    </row>
    <row r="8" spans="1:7" ht="15.6" x14ac:dyDescent="0.3">
      <c r="A8" s="58"/>
      <c r="B8" s="59"/>
      <c r="C8" s="56"/>
      <c r="D8" s="56"/>
      <c r="E8" s="56"/>
      <c r="F8" s="56"/>
      <c r="G8" s="57"/>
    </row>
  </sheetData>
  <mergeCells count="2">
    <mergeCell ref="A1:G1"/>
    <mergeCell ref="A2:G2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view="pageBreakPreview" zoomScale="60" zoomScaleNormal="100" workbookViewId="0">
      <selection sqref="A1:D10"/>
    </sheetView>
  </sheetViews>
  <sheetFormatPr defaultRowHeight="14.4" x14ac:dyDescent="0.3"/>
  <cols>
    <col min="1" max="1" width="6.88671875" customWidth="1"/>
    <col min="2" max="2" width="28.88671875" customWidth="1"/>
    <col min="3" max="3" width="28.44140625" customWidth="1"/>
    <col min="4" max="4" width="44.44140625" customWidth="1"/>
  </cols>
  <sheetData>
    <row r="1" spans="1:4" ht="15.6" x14ac:dyDescent="0.3">
      <c r="A1" s="150" t="s">
        <v>32</v>
      </c>
      <c r="B1" s="150"/>
      <c r="C1" s="150"/>
      <c r="D1" s="150"/>
    </row>
    <row r="2" spans="1:4" ht="15.6" x14ac:dyDescent="0.3">
      <c r="A2" s="151" t="s">
        <v>54</v>
      </c>
      <c r="B2" s="151"/>
      <c r="C2" s="151"/>
      <c r="D2" s="151"/>
    </row>
    <row r="3" spans="1:4" ht="35.25" customHeight="1" x14ac:dyDescent="0.3">
      <c r="A3" s="156" t="s">
        <v>55</v>
      </c>
      <c r="B3" s="156"/>
      <c r="C3" s="156"/>
      <c r="D3" s="156"/>
    </row>
    <row r="4" spans="1:4" ht="15.6" x14ac:dyDescent="0.3">
      <c r="A4" s="151" t="s">
        <v>56</v>
      </c>
      <c r="B4" s="151"/>
      <c r="C4" s="151"/>
      <c r="D4" s="151"/>
    </row>
    <row r="5" spans="1:4" ht="15.6" x14ac:dyDescent="0.3">
      <c r="A5" s="61"/>
      <c r="B5" s="61"/>
      <c r="C5" s="61"/>
      <c r="D5" s="61"/>
    </row>
    <row r="6" spans="1:4" ht="111" customHeight="1" x14ac:dyDescent="0.3">
      <c r="A6" s="69" t="s">
        <v>0</v>
      </c>
      <c r="B6" s="69" t="s">
        <v>57</v>
      </c>
      <c r="C6" s="69" t="s">
        <v>58</v>
      </c>
      <c r="D6" s="69" t="s">
        <v>59</v>
      </c>
    </row>
    <row r="7" spans="1:4" x14ac:dyDescent="0.3">
      <c r="A7" s="62">
        <v>1</v>
      </c>
      <c r="B7" s="62">
        <v>2</v>
      </c>
      <c r="C7" s="62">
        <v>3</v>
      </c>
      <c r="D7" s="62">
        <v>4</v>
      </c>
    </row>
    <row r="8" spans="1:4" ht="15.6" x14ac:dyDescent="0.3">
      <c r="A8" s="63"/>
      <c r="B8" s="64"/>
      <c r="C8" s="65"/>
      <c r="D8" s="65"/>
    </row>
    <row r="9" spans="1:4" ht="15.6" x14ac:dyDescent="0.3">
      <c r="A9" s="63"/>
      <c r="B9" s="64"/>
      <c r="C9" s="65"/>
      <c r="D9" s="65"/>
    </row>
    <row r="10" spans="1:4" ht="15.6" x14ac:dyDescent="0.3">
      <c r="A10" s="67"/>
      <c r="B10" s="68"/>
      <c r="C10" s="66"/>
      <c r="D10" s="66"/>
    </row>
  </sheetData>
  <mergeCells count="4">
    <mergeCell ref="A1:D1"/>
    <mergeCell ref="A2:D2"/>
    <mergeCell ref="A3:D3"/>
    <mergeCell ref="A4:D4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"/>
  <sheetViews>
    <sheetView view="pageBreakPreview" zoomScale="60" zoomScaleNormal="100" workbookViewId="0">
      <selection activeCell="E8" sqref="E8"/>
    </sheetView>
  </sheetViews>
  <sheetFormatPr defaultRowHeight="14.4" x14ac:dyDescent="0.3"/>
  <cols>
    <col min="2" max="2" width="24" customWidth="1"/>
    <col min="3" max="3" width="20.44140625" customWidth="1"/>
    <col min="4" max="4" width="16.6640625" customWidth="1"/>
    <col min="5" max="5" width="24.109375" customWidth="1"/>
    <col min="6" max="6" width="14.5546875" customWidth="1"/>
    <col min="7" max="7" width="14.88671875" customWidth="1"/>
    <col min="8" max="8" width="14.6640625" customWidth="1"/>
    <col min="9" max="9" width="12.5546875" customWidth="1"/>
    <col min="10" max="10" width="12" customWidth="1"/>
  </cols>
  <sheetData>
    <row r="1" spans="1:10" ht="15.6" x14ac:dyDescent="0.3">
      <c r="A1" s="150" t="s">
        <v>60</v>
      </c>
      <c r="B1" s="150"/>
      <c r="C1" s="150"/>
      <c r="D1" s="150"/>
      <c r="E1" s="150"/>
      <c r="F1" s="150"/>
      <c r="G1" s="150"/>
      <c r="H1" s="150"/>
      <c r="I1" s="150"/>
      <c r="J1" s="150"/>
    </row>
    <row r="2" spans="1:10" ht="15.6" x14ac:dyDescent="0.3">
      <c r="A2" s="151" t="s">
        <v>61</v>
      </c>
      <c r="B2" s="151"/>
      <c r="C2" s="151"/>
      <c r="D2" s="151"/>
      <c r="E2" s="151"/>
      <c r="F2" s="151"/>
      <c r="G2" s="151"/>
      <c r="H2" s="151"/>
      <c r="I2" s="151"/>
      <c r="J2" s="151"/>
    </row>
    <row r="3" spans="1:10" ht="22.5" customHeight="1" x14ac:dyDescent="0.3">
      <c r="A3" s="152" t="s">
        <v>62</v>
      </c>
      <c r="B3" s="152"/>
      <c r="C3" s="152"/>
      <c r="D3" s="152"/>
      <c r="E3" s="152"/>
      <c r="F3" s="152"/>
      <c r="G3" s="152"/>
      <c r="H3" s="152"/>
      <c r="I3" s="152"/>
      <c r="J3" s="152"/>
    </row>
    <row r="4" spans="1:10" ht="15.6" x14ac:dyDescent="0.3">
      <c r="A4" s="70"/>
      <c r="B4" s="70"/>
      <c r="C4" s="70"/>
      <c r="D4" s="70"/>
      <c r="E4" s="70"/>
      <c r="F4" s="70"/>
      <c r="G4" s="70"/>
      <c r="H4" s="70"/>
      <c r="I4" s="70"/>
      <c r="J4" s="70"/>
    </row>
    <row r="5" spans="1:10" ht="15.6" x14ac:dyDescent="0.3">
      <c r="A5" s="153" t="s">
        <v>0</v>
      </c>
      <c r="B5" s="153" t="s">
        <v>63</v>
      </c>
      <c r="C5" s="153" t="s">
        <v>64</v>
      </c>
      <c r="D5" s="153" t="s">
        <v>65</v>
      </c>
      <c r="E5" s="153" t="s">
        <v>66</v>
      </c>
      <c r="F5" s="148" t="s">
        <v>67</v>
      </c>
      <c r="G5" s="148"/>
      <c r="H5" s="148"/>
      <c r="I5" s="148"/>
      <c r="J5" s="148"/>
    </row>
    <row r="6" spans="1:10" ht="15.6" x14ac:dyDescent="0.3">
      <c r="A6" s="154"/>
      <c r="B6" s="154"/>
      <c r="C6" s="154"/>
      <c r="D6" s="154"/>
      <c r="E6" s="154"/>
      <c r="F6" s="148" t="s">
        <v>2</v>
      </c>
      <c r="G6" s="148" t="s">
        <v>3</v>
      </c>
      <c r="H6" s="148"/>
      <c r="I6" s="148"/>
      <c r="J6" s="148"/>
    </row>
    <row r="7" spans="1:10" ht="31.2" x14ac:dyDescent="0.3">
      <c r="A7" s="155"/>
      <c r="B7" s="155"/>
      <c r="C7" s="155"/>
      <c r="D7" s="155"/>
      <c r="E7" s="155"/>
      <c r="F7" s="148"/>
      <c r="G7" s="71" t="s">
        <v>68</v>
      </c>
      <c r="H7" s="71" t="s">
        <v>68</v>
      </c>
      <c r="I7" s="71" t="s">
        <v>68</v>
      </c>
      <c r="J7" s="71" t="s">
        <v>69</v>
      </c>
    </row>
    <row r="8" spans="1:10" x14ac:dyDescent="0.3">
      <c r="A8" s="72">
        <v>1</v>
      </c>
      <c r="B8" s="72">
        <v>2</v>
      </c>
      <c r="C8" s="72">
        <v>3</v>
      </c>
      <c r="D8" s="72">
        <v>4</v>
      </c>
      <c r="E8" s="72">
        <v>5</v>
      </c>
      <c r="F8" s="72">
        <v>6</v>
      </c>
      <c r="G8" s="72">
        <v>7</v>
      </c>
      <c r="H8" s="72">
        <v>8</v>
      </c>
      <c r="I8" s="72">
        <v>9</v>
      </c>
      <c r="J8" s="72">
        <v>10</v>
      </c>
    </row>
    <row r="9" spans="1:10" ht="15.6" x14ac:dyDescent="0.3">
      <c r="A9" s="75"/>
      <c r="B9" s="76"/>
      <c r="C9" s="73"/>
      <c r="D9" s="73"/>
      <c r="E9" s="74"/>
      <c r="F9" s="73"/>
      <c r="G9" s="73"/>
      <c r="H9" s="74"/>
      <c r="I9" s="74"/>
      <c r="J9" s="74"/>
    </row>
    <row r="10" spans="1:10" ht="15.6" x14ac:dyDescent="0.3">
      <c r="A10" s="75"/>
      <c r="B10" s="76"/>
      <c r="C10" s="73"/>
      <c r="D10" s="73"/>
      <c r="E10" s="73"/>
      <c r="F10" s="73"/>
      <c r="G10" s="73"/>
      <c r="H10" s="73"/>
      <c r="I10" s="73"/>
      <c r="J10" s="73"/>
    </row>
    <row r="11" spans="1:10" ht="15.6" x14ac:dyDescent="0.3">
      <c r="A11" s="75"/>
      <c r="B11" s="76"/>
      <c r="C11" s="73"/>
      <c r="D11" s="73"/>
      <c r="E11" s="73"/>
      <c r="F11" s="73"/>
      <c r="G11" s="73"/>
      <c r="H11" s="73"/>
      <c r="I11" s="73"/>
      <c r="J11" s="73"/>
    </row>
  </sheetData>
  <mergeCells count="11">
    <mergeCell ref="G6:J6"/>
    <mergeCell ref="A1:J1"/>
    <mergeCell ref="A2:J2"/>
    <mergeCell ref="A3:J3"/>
    <mergeCell ref="A5:A7"/>
    <mergeCell ref="B5:B7"/>
    <mergeCell ref="C5:C7"/>
    <mergeCell ref="D5:D7"/>
    <mergeCell ref="E5:E7"/>
    <mergeCell ref="F5:J5"/>
    <mergeCell ref="F6:F7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9"/>
  <sheetViews>
    <sheetView view="pageBreakPreview" zoomScale="80" zoomScaleNormal="80" zoomScaleSheetLayoutView="80" workbookViewId="0">
      <selection activeCell="T9" sqref="T9"/>
    </sheetView>
  </sheetViews>
  <sheetFormatPr defaultRowHeight="14.4" x14ac:dyDescent="0.3"/>
  <cols>
    <col min="1" max="1" width="10.5546875" customWidth="1"/>
    <col min="2" max="2" width="30.109375" customWidth="1"/>
    <col min="3" max="3" width="19.33203125" customWidth="1"/>
    <col min="10" max="10" width="9.109375" style="39"/>
    <col min="12" max="12" width="20" customWidth="1"/>
  </cols>
  <sheetData>
    <row r="1" spans="1:12" x14ac:dyDescent="0.3">
      <c r="A1" s="77"/>
      <c r="B1" s="77"/>
      <c r="C1" s="77"/>
      <c r="D1" s="77"/>
      <c r="E1" s="77"/>
      <c r="F1" s="77"/>
      <c r="G1" s="77"/>
      <c r="H1" s="77"/>
      <c r="I1" s="77"/>
      <c r="J1" s="77"/>
      <c r="K1" s="77"/>
      <c r="L1" s="83" t="s">
        <v>70</v>
      </c>
    </row>
    <row r="2" spans="1:12" x14ac:dyDescent="0.3">
      <c r="A2" s="158" t="s">
        <v>71</v>
      </c>
      <c r="B2" s="158"/>
      <c r="C2" s="158"/>
      <c r="D2" s="158"/>
      <c r="E2" s="158"/>
      <c r="F2" s="158"/>
      <c r="G2" s="158"/>
      <c r="H2" s="158"/>
      <c r="I2" s="158"/>
      <c r="J2" s="158"/>
      <c r="K2" s="158"/>
      <c r="L2" s="158"/>
    </row>
    <row r="3" spans="1:12" x14ac:dyDescent="0.3">
      <c r="A3" s="158"/>
      <c r="B3" s="158"/>
      <c r="C3" s="158"/>
      <c r="D3" s="158"/>
      <c r="E3" s="158"/>
      <c r="F3" s="158"/>
      <c r="G3" s="158"/>
      <c r="H3" s="158"/>
      <c r="I3" s="158"/>
      <c r="J3" s="158"/>
      <c r="K3" s="158"/>
      <c r="L3" s="158"/>
    </row>
    <row r="4" spans="1:12" x14ac:dyDescent="0.3">
      <c r="A4" s="77"/>
      <c r="B4" s="82"/>
      <c r="C4" s="77"/>
      <c r="D4" s="77"/>
      <c r="E4" s="77"/>
      <c r="F4" s="77"/>
      <c r="G4" s="77"/>
      <c r="H4" s="77"/>
      <c r="I4" s="77"/>
      <c r="J4" s="77"/>
      <c r="K4" s="77"/>
      <c r="L4" s="77"/>
    </row>
    <row r="5" spans="1:12" x14ac:dyDescent="0.3">
      <c r="A5" s="157" t="s">
        <v>72</v>
      </c>
      <c r="B5" s="157" t="s">
        <v>82</v>
      </c>
      <c r="C5" s="157" t="s">
        <v>73</v>
      </c>
      <c r="D5" s="157" t="s">
        <v>74</v>
      </c>
      <c r="E5" s="157"/>
      <c r="F5" s="157"/>
      <c r="G5" s="157"/>
      <c r="H5" s="157"/>
      <c r="I5" s="157"/>
      <c r="J5" s="157"/>
      <c r="K5" s="157"/>
      <c r="L5" s="157" t="s">
        <v>75</v>
      </c>
    </row>
    <row r="6" spans="1:12" ht="103.5" customHeight="1" x14ac:dyDescent="0.3">
      <c r="A6" s="157"/>
      <c r="B6" s="157"/>
      <c r="C6" s="157"/>
      <c r="D6" s="79" t="s">
        <v>76</v>
      </c>
      <c r="E6" s="79" t="s">
        <v>77</v>
      </c>
      <c r="F6" s="79" t="s">
        <v>78</v>
      </c>
      <c r="G6" s="79" t="s">
        <v>79</v>
      </c>
      <c r="H6" s="79" t="s">
        <v>80</v>
      </c>
      <c r="I6" s="79" t="s">
        <v>81</v>
      </c>
      <c r="J6" s="95" t="s">
        <v>94</v>
      </c>
      <c r="K6" s="79" t="s">
        <v>95</v>
      </c>
      <c r="L6" s="157"/>
    </row>
    <row r="7" spans="1:12" x14ac:dyDescent="0.3">
      <c r="A7" s="79">
        <v>1</v>
      </c>
      <c r="B7" s="79">
        <v>2</v>
      </c>
      <c r="C7" s="79">
        <v>3</v>
      </c>
      <c r="D7" s="79">
        <v>4</v>
      </c>
      <c r="E7" s="79">
        <v>5</v>
      </c>
      <c r="F7" s="79">
        <v>6</v>
      </c>
      <c r="G7" s="79">
        <v>7</v>
      </c>
      <c r="H7" s="79">
        <v>8</v>
      </c>
      <c r="I7" s="80">
        <v>9</v>
      </c>
      <c r="J7" s="80">
        <v>10</v>
      </c>
      <c r="K7" s="79">
        <v>11</v>
      </c>
      <c r="L7" s="81">
        <v>12</v>
      </c>
    </row>
    <row r="8" spans="1:12" ht="90.75" customHeight="1" x14ac:dyDescent="0.3">
      <c r="A8" s="79">
        <v>1</v>
      </c>
      <c r="B8" s="78"/>
      <c r="C8" s="86"/>
      <c r="D8" s="87"/>
      <c r="E8" s="87"/>
      <c r="F8" s="87"/>
      <c r="G8" s="87"/>
      <c r="H8" s="87"/>
      <c r="I8" s="87"/>
      <c r="J8" s="87"/>
      <c r="K8" s="86"/>
      <c r="L8" s="86"/>
    </row>
    <row r="9" spans="1:12" ht="127.5" customHeight="1" x14ac:dyDescent="0.3">
      <c r="A9" s="79">
        <v>2</v>
      </c>
      <c r="B9" s="78"/>
      <c r="C9" s="86"/>
      <c r="D9" s="87"/>
      <c r="E9" s="87"/>
      <c r="F9" s="87"/>
      <c r="G9" s="87"/>
      <c r="H9" s="87"/>
      <c r="I9" s="87"/>
      <c r="J9" s="87"/>
      <c r="K9" s="86"/>
      <c r="L9" s="86"/>
    </row>
  </sheetData>
  <mergeCells count="6">
    <mergeCell ref="D5:K5"/>
    <mergeCell ref="A2:L3"/>
    <mergeCell ref="L5:L6"/>
    <mergeCell ref="A5:A6"/>
    <mergeCell ref="B5:B6"/>
    <mergeCell ref="C5:C6"/>
  </mergeCells>
  <pageMargins left="0.70866141732283472" right="0.70866141732283472" top="0.74803149606299213" bottom="0.74803149606299213" header="0.31496062992125984" footer="0.31496062992125984"/>
  <pageSetup paperSize="9" scale="8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2</vt:i4>
      </vt:variant>
    </vt:vector>
  </HeadingPairs>
  <TitlesOfParts>
    <vt:vector size="9" baseType="lpstr">
      <vt:lpstr>Таблица 2</vt:lpstr>
      <vt:lpstr>Таблица 3</vt:lpstr>
      <vt:lpstr>Таблица 4</vt:lpstr>
      <vt:lpstr>Таблица 5</vt:lpstr>
      <vt:lpstr>Таблица 6</vt:lpstr>
      <vt:lpstr>Таблица 7</vt:lpstr>
      <vt:lpstr>Таблица 8</vt:lpstr>
      <vt:lpstr>'Таблица 2'!Print_Area</vt:lpstr>
      <vt:lpstr>'Таблица 2'!Print_Titles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2023-03-14T07:58:32Z</dcterms:modified>
</cp:coreProperties>
</file>