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2'!$A$7:$J$82</definedName>
    <definedName name="Print_Area" localSheetId="0">'Таблица 2'!$A$2:$H$82</definedName>
    <definedName name="Print_Titles" localSheetId="0">'Таблица 2'!$4:$7</definedName>
    <definedName name="_xlnm.Print_Area" localSheetId="0">'Таблица 2'!$A$1:$L$82</definedName>
    <definedName name="_xlnm.Print_Area" localSheetId="1">'Таблица 3'!$A$1:$D$45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6" i="2" l="1"/>
  <c r="G35" i="2"/>
  <c r="G32" i="2" l="1"/>
  <c r="G34" i="2"/>
  <c r="E74" i="2" l="1"/>
  <c r="E71" i="2"/>
  <c r="E63" i="2"/>
  <c r="E62" i="2"/>
  <c r="E61" i="2"/>
  <c r="E60" i="2"/>
  <c r="E59" i="2"/>
  <c r="E50" i="2"/>
  <c r="E49" i="2"/>
  <c r="E48" i="2"/>
  <c r="E47" i="2"/>
  <c r="E46" i="2"/>
  <c r="E37" i="2"/>
  <c r="E33" i="2"/>
  <c r="E31" i="2"/>
  <c r="E30" i="2"/>
  <c r="E29" i="2"/>
  <c r="E28" i="2"/>
  <c r="E27" i="2"/>
  <c r="E25" i="2"/>
  <c r="E23" i="2"/>
  <c r="E21" i="2"/>
  <c r="E19" i="2"/>
  <c r="E13" i="2"/>
  <c r="E12" i="2"/>
  <c r="J78" i="2"/>
  <c r="I78" i="2" s="1"/>
  <c r="H78" i="2" s="1"/>
  <c r="G78" i="2" s="1"/>
  <c r="F78" i="2" s="1"/>
  <c r="E78" i="2" s="1"/>
  <c r="E76" i="2"/>
  <c r="E75" i="2"/>
  <c r="E73" i="2"/>
  <c r="E72" i="2"/>
  <c r="J14" i="2" l="1"/>
  <c r="J36" i="2"/>
  <c r="J9" i="2"/>
  <c r="J39" i="2" s="1"/>
  <c r="J10" i="2"/>
  <c r="J11" i="2"/>
  <c r="J41" i="2" s="1"/>
  <c r="J20" i="2"/>
  <c r="J26" i="2"/>
  <c r="J40" i="2"/>
  <c r="J53" i="2" s="1"/>
  <c r="J55" i="2"/>
  <c r="J43" i="2"/>
  <c r="J45" i="2"/>
  <c r="J56" i="2"/>
  <c r="J58" i="2"/>
  <c r="J66" i="2"/>
  <c r="J68" i="2"/>
  <c r="J81" i="2" s="1"/>
  <c r="J69" i="2"/>
  <c r="J79" i="2"/>
  <c r="J67" i="2" l="1"/>
  <c r="J80" i="2" s="1"/>
  <c r="J54" i="2"/>
  <c r="J65" i="2"/>
  <c r="J52" i="2"/>
  <c r="J51" i="2" s="1"/>
  <c r="J77" i="2" l="1"/>
  <c r="J64" i="2"/>
  <c r="H9" i="2"/>
  <c r="I9" i="2"/>
  <c r="H10" i="2"/>
  <c r="I10" i="2"/>
  <c r="H11" i="2"/>
  <c r="I11" i="2"/>
  <c r="I14" i="2" l="1"/>
  <c r="I20" i="2"/>
  <c r="I26" i="2"/>
  <c r="I36" i="2"/>
  <c r="I39" i="2"/>
  <c r="I52" i="2" s="1"/>
  <c r="I40" i="2"/>
  <c r="I53" i="2" s="1"/>
  <c r="I41" i="2"/>
  <c r="I54" i="2" s="1"/>
  <c r="I43" i="2"/>
  <c r="I69" i="2" s="1"/>
  <c r="I82" i="2" s="1"/>
  <c r="I45" i="2"/>
  <c r="I56" i="2"/>
  <c r="I58" i="2"/>
  <c r="I65" i="2"/>
  <c r="I67" i="2"/>
  <c r="I80" i="2" s="1"/>
  <c r="I38" i="2" l="1"/>
  <c r="I32" i="2"/>
  <c r="I66" i="2"/>
  <c r="I79" i="2" s="1"/>
  <c r="I42" i="2"/>
  <c r="F36" i="2"/>
  <c r="I55" i="2" l="1"/>
  <c r="I51" i="2" s="1"/>
  <c r="I68" i="2"/>
  <c r="F18" i="2"/>
  <c r="E18" i="2" s="1"/>
  <c r="I81" i="2" l="1"/>
  <c r="I77" i="2" s="1"/>
  <c r="I64" i="2"/>
  <c r="H36" i="2"/>
  <c r="E36" i="2" s="1"/>
  <c r="F22" i="2" l="1"/>
  <c r="E22" i="2" s="1"/>
  <c r="F24" i="2"/>
  <c r="E24" i="2" s="1"/>
  <c r="F34" i="2"/>
  <c r="E34" i="2" s="1"/>
  <c r="G11" i="2" l="1"/>
  <c r="E11" i="2" s="1"/>
  <c r="G10" i="2"/>
  <c r="E10" i="2" s="1"/>
  <c r="G9" i="2"/>
  <c r="F35" i="2" l="1"/>
  <c r="E35" i="2" s="1"/>
  <c r="F16" i="2" l="1"/>
  <c r="E16" i="2" s="1"/>
  <c r="F15" i="2"/>
  <c r="E15" i="2" s="1"/>
  <c r="F17" i="2"/>
  <c r="E17" i="2" s="1"/>
  <c r="F43" i="2" l="1"/>
  <c r="G43" i="2"/>
  <c r="H43" i="2"/>
  <c r="F42" i="2"/>
  <c r="G42" i="2"/>
  <c r="H42" i="2"/>
  <c r="F41" i="2"/>
  <c r="G41" i="2"/>
  <c r="E41" i="2" s="1"/>
  <c r="H41" i="2"/>
  <c r="F39" i="2"/>
  <c r="G39" i="2"/>
  <c r="H39" i="2"/>
  <c r="F40" i="2"/>
  <c r="E40" i="2" s="1"/>
  <c r="G40" i="2"/>
  <c r="H40" i="2"/>
  <c r="F14" i="2"/>
  <c r="E39" i="2" l="1"/>
  <c r="E42" i="2"/>
  <c r="E43" i="2"/>
  <c r="H20" i="2"/>
  <c r="G20" i="2"/>
  <c r="F20" i="2"/>
  <c r="E9" i="2"/>
  <c r="G8" i="2"/>
  <c r="F8" i="2"/>
  <c r="E8" i="2" s="1"/>
  <c r="H26" i="2"/>
  <c r="G26" i="2"/>
  <c r="F26" i="2"/>
  <c r="E26" i="2" l="1"/>
  <c r="E20" i="2"/>
  <c r="H45" i="2"/>
  <c r="G45" i="2"/>
  <c r="F45" i="2"/>
  <c r="E45" i="2" s="1"/>
  <c r="F58" i="2" l="1"/>
  <c r="G58" i="2"/>
  <c r="H58" i="2"/>
  <c r="F55" i="2"/>
  <c r="H55" i="2"/>
  <c r="F32" i="2"/>
  <c r="H32" i="2"/>
  <c r="F38" i="2" l="1"/>
  <c r="E32" i="2"/>
  <c r="E58" i="2"/>
  <c r="F66" i="2"/>
  <c r="F53" i="2"/>
  <c r="G68" i="2"/>
  <c r="G81" i="2" s="1"/>
  <c r="G55" i="2"/>
  <c r="E55" i="2" s="1"/>
  <c r="F67" i="2"/>
  <c r="F54" i="2"/>
  <c r="H69" i="2"/>
  <c r="H82" i="2" s="1"/>
  <c r="H56" i="2"/>
  <c r="G69" i="2"/>
  <c r="G82" i="2" s="1"/>
  <c r="G56" i="2"/>
  <c r="H66" i="2"/>
  <c r="H79" i="2" s="1"/>
  <c r="H53" i="2"/>
  <c r="G67" i="2"/>
  <c r="G80" i="2" s="1"/>
  <c r="G54" i="2"/>
  <c r="F69" i="2"/>
  <c r="F56" i="2"/>
  <c r="E56" i="2" s="1"/>
  <c r="H67" i="2"/>
  <c r="H80" i="2" s="1"/>
  <c r="H54" i="2"/>
  <c r="G66" i="2"/>
  <c r="G79" i="2" s="1"/>
  <c r="G53" i="2"/>
  <c r="H68" i="2"/>
  <c r="H81" i="2" s="1"/>
  <c r="F68" i="2"/>
  <c r="F82" i="2" l="1"/>
  <c r="E82" i="2" s="1"/>
  <c r="E69" i="2"/>
  <c r="F81" i="2"/>
  <c r="E81" i="2" s="1"/>
  <c r="E68" i="2"/>
  <c r="E54" i="2"/>
  <c r="E53" i="2"/>
  <c r="F80" i="2"/>
  <c r="E80" i="2" s="1"/>
  <c r="E67" i="2"/>
  <c r="F79" i="2"/>
  <c r="E79" i="2" s="1"/>
  <c r="E66" i="2"/>
  <c r="G65" i="2"/>
  <c r="G52" i="2"/>
  <c r="G51" i="2" s="1"/>
  <c r="H65" i="2"/>
  <c r="H52" i="2"/>
  <c r="H51" i="2" s="1"/>
  <c r="F65" i="2"/>
  <c r="F52" i="2"/>
  <c r="F51" i="2" l="1"/>
  <c r="E51" i="2" s="1"/>
  <c r="E52" i="2"/>
  <c r="F77" i="2"/>
  <c r="E65" i="2"/>
  <c r="H64" i="2"/>
  <c r="H77" i="2"/>
  <c r="F64" i="2"/>
  <c r="G64" i="2"/>
  <c r="G77" i="2"/>
  <c r="E64" i="2" l="1"/>
  <c r="E77" i="2"/>
  <c r="H14" i="2" l="1"/>
  <c r="H38" i="2" l="1"/>
  <c r="E14" i="2"/>
  <c r="G38" i="2"/>
  <c r="E38" i="2" s="1"/>
</calcChain>
</file>

<file path=xl/sharedStrings.xml><?xml version="1.0" encoding="utf-8"?>
<sst xmlns="http://schemas.openxmlformats.org/spreadsheetml/2006/main" count="215" uniqueCount="134">
  <si>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</si>
  <si>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</si>
  <si>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</si>
  <si>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</si>
  <si>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</si>
  <si>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</si>
  <si>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</si>
  <si>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</si>
  <si>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</si>
  <si>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</si>
  <si>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1</t>
  </si>
  <si>
    <t>бюджет района</t>
  </si>
  <si>
    <t>федеральный бюджет</t>
  </si>
  <si>
    <t>Соисполнитель/  МКУ "Служба ЖКХ и благоустройства городского поселения Пойкоковский"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</si>
  <si>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</si>
  <si>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</si>
  <si>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</si>
  <si>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</si>
  <si>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</si>
  <si>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</si>
  <si>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</si>
  <si>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</si>
  <si>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</si>
  <si>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</si>
  <si>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</si>
  <si>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</si>
  <si>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</si>
  <si>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</si>
  <si>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</si>
  <si>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</si>
  <si>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</si>
  <si>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</si>
  <si>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</si>
  <si>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</si>
  <si>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</si>
  <si>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</si>
  <si>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</si>
  <si>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</si>
  <si>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</si>
  <si>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</si>
  <si>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</si>
  <si>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</si>
  <si>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</si>
  <si>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</si>
  <si>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</si>
  <si>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</si>
  <si>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</si>
  <si>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</si>
  <si>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</si>
  <si>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</si>
  <si>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</si>
  <si>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</si>
  <si>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</si>
  <si>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</si>
  <si>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</si>
  <si>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</si>
  <si>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</si>
  <si>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</si>
  <si>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</si>
  <si>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</si>
  <si>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</si>
  <si>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</si>
  <si>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>бюджет поселения</t>
  </si>
  <si>
    <t>Таблица 2</t>
  </si>
  <si>
    <t>МУ "Администрация городского поселения Пойковский
/ МКУ "Служба ЖКХ и благоустройства городского поселения Пойкоковский"</t>
  </si>
  <si>
    <t>Цель 1: "Повышение качества условий проживания населения за счет формирования благоприятной среды проживания граждан"</t>
  </si>
  <si>
    <t>2</t>
  </si>
  <si>
    <t>3</t>
  </si>
  <si>
    <t>4</t>
  </si>
  <si>
    <t xml:space="preserve">Повышение уровня благоустройства дворовых территорий
</t>
  </si>
  <si>
    <t xml:space="preserve">Повышение уровня благоустройства территорий общего пользования.
</t>
  </si>
  <si>
    <t xml:space="preserve">Реализация проектов "Народный бюджет"
</t>
  </si>
  <si>
    <t xml:space="preserve">Реализация инициативных проектов
</t>
  </si>
  <si>
    <t xml:space="preserve">Региональный проект "Формирование комфортной городской среды"
</t>
  </si>
  <si>
    <t>Ответственный исполнитель/ МУ "Администрация городского поселения Пойковский</t>
  </si>
  <si>
    <t>2025 год</t>
  </si>
  <si>
    <t xml:space="preserve"> Повышение уровня благоустройства дворовых территорий</t>
  </si>
  <si>
    <t xml:space="preserve"> Повышение уровня благоустройства территорий общего пользования.</t>
  </si>
  <si>
    <t>Реализация проектов Народный бюджет"</t>
  </si>
  <si>
    <t xml:space="preserve">Реализация инициативных проектов </t>
  </si>
  <si>
    <t>2027-2030</t>
  </si>
  <si>
    <t>2026 год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</si>
  <si>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</si>
  <si>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</si>
  <si>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</si>
  <si>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</si>
  <si>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2023 г.</t>
  </si>
  <si>
    <t>2024 г.</t>
  </si>
  <si>
    <t>2025 г.</t>
  </si>
  <si>
    <t>2026 г.</t>
  </si>
  <si>
    <t>2027-2030 гг.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</si>
  <si>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</si>
  <si>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</si>
  <si>
    <t>Наименование объекта (инвестиционного проекта)</t>
  </si>
  <si>
    <t>Наименование инвестиционного проекта</t>
  </si>
  <si>
    <t>Задача 2.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</si>
  <si>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>Задача 1: Обеспечение формирования единого облика муниципального образования: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</si>
  <si>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Устройство проезда, прилегающего к многоквартирному дому № 4 микрорайону № 4 (реализован в 2022 году)</t>
  </si>
  <si>
    <t>Устройство тротуара, прилегающего к многоквартирному дому № 4 микрорайона № 4 (реализован в 2022 году)</t>
  </si>
  <si>
    <t>Площадка для дрессировки и выгула собак (реализован в 2022 году)</t>
  </si>
  <si>
    <t>Благоустройство общественного кладбища №2 (реализован в 2022 году)</t>
  </si>
  <si>
    <t>Устройство автомобильной стоянки прилегающей к территории дома № 1/2 микрорайона № 7 (реализован в 2022 году)</t>
  </si>
  <si>
    <t>Дорога к дому силами активистов ТОС Автомобилистов (реализован в 2022 году)</t>
  </si>
  <si>
    <t>«Крепость» в пгт Пойковский  (реализован в 2023 году)</t>
  </si>
  <si>
    <t>Дорога к дому, ремонт проезда №К-4 Коржавино" гп. Пойковский (реализован в 2023 году)</t>
  </si>
  <si>
    <t>Расширение парковки у многоквартирного дома №10/10/11а в 7 мкр. гп. Пойковский (реализован в 2023 году)</t>
  </si>
  <si>
    <t>"Парк выпускников "Алые паруса" г.п. Пойковский (реализован в 2023 году)</t>
  </si>
  <si>
    <t>«Перезагрузка» детского парка «Югра» г.п. Пойковский» (реализация в 2024 году)</t>
  </si>
  <si>
    <t>«Мемориал Славы участникам СВО»  г.п. Пойковский (реализация в 2024 году)</t>
  </si>
  <si>
    <t>«Творим добро вместе» (реализация в 2024 году)</t>
  </si>
  <si>
    <t>«Генератор Энергии» (реализация в 2024 году)</t>
  </si>
  <si>
    <t>«Обустройство пожарного проезда между домами 7 мкр. 92 дом и 7 мкр. 91 дом» (реализация в 2024 году)</t>
  </si>
  <si>
    <t>«Благоустройство тротуара у дома 21/22 в 7 мкр.» (реализация в 2024 году)</t>
  </si>
  <si>
    <t>«Уютный двор 6а, 6б в 7 мкр.» (реализация в 2024 году)</t>
  </si>
  <si>
    <t>«Подари мне дом, Человек» (реализация в 2024 году)</t>
  </si>
  <si>
    <t>«Наш дом» (реализация в 2024 году)</t>
  </si>
  <si>
    <t>«Комфортный двор» (реализация в 2024 году)</t>
  </si>
  <si>
    <t>«Благоустройство парковки в микрорайоне Коржавино» (реализация в 2024 году)</t>
  </si>
  <si>
    <t>Ремонт проезда  ТОС «Лесной» в пгт Пойковский (реализован в 2021 году)</t>
  </si>
  <si>
    <t>Устройство автомобильной парковки и тротуара прилегающих к территории дома №21/22 микрорайона №7 (реализован в 2021 году)</t>
  </si>
  <si>
    <t>Устройство проезда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</si>
  <si>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№7 микрорайона №4 (реализован в 2021 году)</t>
  </si>
  <si>
    <t>Устройство автомобильной парковки и тротуара прилегающих к территории дома №1/2 микрорайона №7 (реализован в 2021 году)</t>
  </si>
  <si>
    <t>Архитектурно-художественное освещение (реализован в 2021 году)</t>
  </si>
  <si>
    <t>Благоустройство дворовой территории многоквартирных домов микрорайон  (№7, д.8/9,10/11/11а) (реализован в 2023 году)</t>
  </si>
  <si>
    <t>Благоустройство дворовой территории многоквартирных домов микрорайон №3, д.73) в гп. Пойковский (реализован в 2023 году)</t>
  </si>
  <si>
    <t>Благоустройство дворовой территории многоквартирных домов микрорайон №3 (№10/11, №13/14, №48, 48а, №95, 98, 99, 119) в гп. Пойковский (реализован в 2022 году)</t>
  </si>
  <si>
    <t>Благоустройство дворовой территории многоквартирных домов микрорайон 1 (№100,101,102, №104), микрорайон 3 (№109,111, №123) (реализован в 2021 году)</t>
  </si>
  <si>
    <t>Дворовая территория гп.Пойковский, 3 мкр., д.50 (реализация в 2024 году)</t>
  </si>
  <si>
    <t>Дворовая территория гп.Пойковский, БСБ, д.17/1, 17/2 (реализация в 2024 году)</t>
  </si>
  <si>
    <t>Благоустройство площади "Променад" (планируется реализация 2024-2025 гг)</t>
  </si>
  <si>
    <t>Спортивно досуговая зона в 1-ом микрорайоне(планируется реализация 2024-2025 гг)</t>
  </si>
  <si>
    <t>Сквер 4-го микрорайона (планируется реализация 2024-2025 гг)</t>
  </si>
  <si>
    <t>Благоустройство мест общего пользования в гп. Пойковский (планируется реализация 2024-2025 гг)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</si>
</sst>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#,##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/>
    <xf numFmtId="0" fontId="1" fillId="0" borderId="0"/>
  </cellStyleXfs>
  <cellXfs count="175">
    <xf numFmtId="0" fontId="0" fillId="0" borderId="0" xfId="0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167" fontId="3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7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5" fontId="6" fillId="3" borderId="1" xfId="0" applyNumberFormat="1" applyFont="1" applyFill="1" applyBorder="1" applyAlignment="1">
      <alignment vertical="top" wrapText="1"/>
    </xf>
    <xf numFmtId="166" fontId="6" fillId="3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166" fontId="6" fillId="3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166" fontId="6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7" fontId="5" fillId="0" borderId="0" xfId="0" applyNumberFormat="1" applyFont="1" applyBorder="1" applyAlignment="1">
      <alignment vertical="top"/>
    </xf>
    <xf numFmtId="167" fontId="6" fillId="0" borderId="1" xfId="0" applyNumberFormat="1" applyFont="1" applyBorder="1" applyAlignment="1">
      <alignment vertical="top"/>
    </xf>
    <xf numFmtId="0" fontId="6" fillId="0" borderId="1" xfId="0" applyFont="1" applyBorder="1" applyAlignment="1">
      <alignment horizontal="center" vertical="center" wrapText="1"/>
    </xf>
    <xf numFmtId="0" fontId="2" fillId="0" borderId="0" xfId="1"/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/>
    </xf>
    <xf numFmtId="0" fontId="0" fillId="0" borderId="0" xfId="0"/>
    <xf numFmtId="168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left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0" fontId="9" fillId="0" borderId="0" xfId="1" applyFont="1"/>
    <xf numFmtId="2" fontId="9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168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left" vertical="center" wrapText="1"/>
    </xf>
    <xf numFmtId="0" fontId="2" fillId="0" borderId="0" xfId="1"/>
    <xf numFmtId="0" fontId="8" fillId="0" borderId="0" xfId="1" applyFont="1"/>
    <xf numFmtId="0" fontId="15" fillId="0" borderId="0" xfId="1" applyFont="1" applyAlignment="1">
      <alignment horizontal="right"/>
    </xf>
    <xf numFmtId="0" fontId="10" fillId="0" borderId="5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1" xfId="1" applyFont="1" applyFill="1" applyBorder="1" applyAlignment="1">
      <alignment horizontal="center" vertical="center"/>
    </xf>
    <xf numFmtId="0" fontId="2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166" fontId="17" fillId="2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/>
    </xf>
    <xf numFmtId="166" fontId="6" fillId="4" borderId="1" xfId="0" applyNumberFormat="1" applyFont="1" applyFill="1" applyBorder="1" applyAlignment="1">
      <alignment vertical="top" wrapText="1"/>
    </xf>
    <xf numFmtId="167" fontId="3" fillId="2" borderId="0" xfId="0" applyNumberFormat="1" applyFont="1" applyFill="1" applyAlignment="1">
      <alignment vertical="top"/>
    </xf>
    <xf numFmtId="167" fontId="5" fillId="2" borderId="0" xfId="0" applyNumberFormat="1" applyFont="1" applyFill="1" applyAlignment="1">
      <alignment vertical="top"/>
    </xf>
    <xf numFmtId="167" fontId="6" fillId="2" borderId="1" xfId="0" applyNumberFormat="1" applyFont="1" applyFill="1" applyBorder="1" applyAlignment="1">
      <alignment vertical="top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Border="1" applyAlignment="1">
      <alignment vertical="top"/>
    </xf>
    <xf numFmtId="167" fontId="5" fillId="0" borderId="0" xfId="0" applyNumberFormat="1" applyFont="1" applyFill="1" applyAlignment="1">
      <alignment horizontal="right" vertical="top"/>
    </xf>
    <xf numFmtId="0" fontId="3" fillId="0" borderId="0" xfId="0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167" fontId="6" fillId="0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/>
    </xf>
    <xf numFmtId="167" fontId="3" fillId="0" borderId="0" xfId="0" applyNumberFormat="1" applyFont="1" applyFill="1" applyAlignment="1">
      <alignment vertical="top"/>
    </xf>
    <xf numFmtId="165" fontId="6" fillId="4" borderId="1" xfId="0" applyNumberFormat="1" applyFont="1" applyFill="1" applyBorder="1" applyAlignment="1">
      <alignment vertical="top" wrapText="1"/>
    </xf>
    <xf numFmtId="167" fontId="6" fillId="0" borderId="2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166" fontId="6" fillId="4" borderId="2" xfId="0" applyNumberFormat="1" applyFont="1" applyFill="1" applyBorder="1" applyAlignment="1">
      <alignment vertical="top"/>
    </xf>
    <xf numFmtId="166" fontId="5" fillId="0" borderId="2" xfId="0" applyNumberFormat="1" applyFont="1" applyFill="1" applyBorder="1" applyAlignment="1">
      <alignment vertical="top"/>
    </xf>
    <xf numFmtId="166" fontId="6" fillId="3" borderId="2" xfId="0" applyNumberFormat="1" applyFont="1" applyFill="1" applyBorder="1" applyAlignment="1">
      <alignment vertical="top"/>
    </xf>
    <xf numFmtId="166" fontId="6" fillId="4" borderId="2" xfId="0" applyNumberFormat="1" applyFont="1" applyFill="1" applyBorder="1" applyAlignment="1">
      <alignment vertical="top" wrapText="1"/>
    </xf>
    <xf numFmtId="166" fontId="6" fillId="0" borderId="2" xfId="0" applyNumberFormat="1" applyFont="1" applyFill="1" applyBorder="1" applyAlignment="1">
      <alignment vertical="top" wrapText="1"/>
    </xf>
    <xf numFmtId="166" fontId="5" fillId="0" borderId="2" xfId="0" applyNumberFormat="1" applyFont="1" applyFill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6" fillId="0" borderId="1" xfId="0" applyFont="1" applyBorder="1" applyAlignment="1">
      <alignment horizontal="center" vertical="center"/>
    </xf>
    <xf numFmtId="167" fontId="5" fillId="0" borderId="1" xfId="0" applyNumberFormat="1" applyFont="1" applyFill="1" applyBorder="1" applyAlignment="1">
      <alignment vertical="top"/>
    </xf>
    <xf numFmtId="2" fontId="9" fillId="0" borderId="1" xfId="1" applyNumberFormat="1" applyFont="1" applyBorder="1" applyAlignment="1">
      <alignment horizontal="center" vertical="center" wrapText="1"/>
    </xf>
    <xf numFmtId="1" fontId="9" fillId="0" borderId="1" xfId="1" applyNumberFormat="1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8" fillId="0" borderId="9" xfId="4" applyFont="1" applyFill="1" applyBorder="1" applyAlignment="1">
      <alignment horizontal="center" vertical="center" wrapText="1"/>
    </xf>
    <xf numFmtId="0" fontId="19" fillId="0" borderId="1" xfId="4" applyFont="1" applyBorder="1" applyAlignment="1">
      <alignment horizontal="left" vertical="top" wrapText="1"/>
    </xf>
    <xf numFmtId="9" fontId="10" fillId="0" borderId="1" xfId="4" applyNumberFormat="1" applyFont="1" applyBorder="1" applyAlignment="1">
      <alignment horizontal="center" vertical="center" wrapText="1"/>
    </xf>
    <xf numFmtId="9" fontId="10" fillId="0" borderId="2" xfId="4" applyNumberFormat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6" xfId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165" fontId="5" fillId="0" borderId="7" xfId="0" applyNumberFormat="1" applyFont="1" applyBorder="1" applyAlignment="1">
      <alignment horizontal="left" vertical="center" wrapText="1"/>
    </xf>
    <xf numFmtId="165" fontId="5" fillId="0" borderId="14" xfId="0" applyNumberFormat="1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left" vertical="center" wrapText="1"/>
    </xf>
    <xf numFmtId="165" fontId="5" fillId="0" borderId="10" xfId="0" applyNumberFormat="1" applyFont="1" applyBorder="1" applyAlignment="1">
      <alignment horizontal="left" vertical="center" wrapText="1"/>
    </xf>
    <xf numFmtId="165" fontId="5" fillId="0" borderId="0" xfId="0" applyNumberFormat="1" applyFont="1" applyBorder="1" applyAlignment="1">
      <alignment horizontal="left" vertical="center" wrapText="1"/>
    </xf>
    <xf numFmtId="165" fontId="5" fillId="0" borderId="11" xfId="0" applyNumberFormat="1" applyFont="1" applyBorder="1" applyAlignment="1">
      <alignment horizontal="left" vertical="center" wrapText="1"/>
    </xf>
    <xf numFmtId="165" fontId="5" fillId="0" borderId="12" xfId="0" applyNumberFormat="1" applyFont="1" applyBorder="1" applyAlignment="1">
      <alignment horizontal="left" vertical="center" wrapText="1"/>
    </xf>
    <xf numFmtId="165" fontId="5" fillId="0" borderId="15" xfId="0" applyNumberFormat="1" applyFont="1" applyBorder="1" applyAlignment="1">
      <alignment horizontal="left" vertical="center" wrapText="1"/>
    </xf>
    <xf numFmtId="165" fontId="5" fillId="0" borderId="13" xfId="0" applyNumberFormat="1" applyFont="1" applyBorder="1" applyAlignment="1">
      <alignment horizontal="left" vertic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165" fontId="5" fillId="0" borderId="1" xfId="0" applyNumberFormat="1" applyFont="1" applyFill="1" applyBorder="1" applyAlignment="1">
      <alignment horizontal="left" vertical="top" wrapText="1"/>
    </xf>
    <xf numFmtId="165" fontId="6" fillId="4" borderId="7" xfId="0" applyNumberFormat="1" applyFont="1" applyFill="1" applyBorder="1" applyAlignment="1">
      <alignment horizontal="left" vertical="center" wrapText="1"/>
    </xf>
    <xf numFmtId="165" fontId="6" fillId="4" borderId="14" xfId="0" applyNumberFormat="1" applyFont="1" applyFill="1" applyBorder="1" applyAlignment="1">
      <alignment horizontal="left" vertical="center" wrapText="1"/>
    </xf>
    <xf numFmtId="165" fontId="6" fillId="4" borderId="8" xfId="0" applyNumberFormat="1" applyFont="1" applyFill="1" applyBorder="1" applyAlignment="1">
      <alignment horizontal="left" vertical="center" wrapText="1"/>
    </xf>
    <xf numFmtId="165" fontId="6" fillId="4" borderId="10" xfId="0" applyNumberFormat="1" applyFont="1" applyFill="1" applyBorder="1" applyAlignment="1">
      <alignment horizontal="left" vertical="center" wrapText="1"/>
    </xf>
    <xf numFmtId="165" fontId="6" fillId="4" borderId="0" xfId="0" applyNumberFormat="1" applyFont="1" applyFill="1" applyBorder="1" applyAlignment="1">
      <alignment horizontal="left" vertical="center" wrapText="1"/>
    </xf>
    <xf numFmtId="165" fontId="6" fillId="4" borderId="11" xfId="0" applyNumberFormat="1" applyFont="1" applyFill="1" applyBorder="1" applyAlignment="1">
      <alignment horizontal="left" vertical="center" wrapText="1"/>
    </xf>
    <xf numFmtId="165" fontId="6" fillId="4" borderId="12" xfId="0" applyNumberFormat="1" applyFont="1" applyFill="1" applyBorder="1" applyAlignment="1">
      <alignment horizontal="left" vertical="center" wrapText="1"/>
    </xf>
    <xf numFmtId="165" fontId="6" fillId="4" borderId="15" xfId="0" applyNumberFormat="1" applyFont="1" applyFill="1" applyBorder="1" applyAlignment="1">
      <alignment horizontal="left" vertical="center" wrapText="1"/>
    </xf>
    <xf numFmtId="165" fontId="6" fillId="4" borderId="13" xfId="0" applyNumberFormat="1" applyFont="1" applyFill="1" applyBorder="1" applyAlignment="1">
      <alignment horizontal="left" vertical="center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165" fontId="5" fillId="0" borderId="5" xfId="0" applyNumberFormat="1" applyFont="1" applyFill="1" applyBorder="1" applyAlignment="1">
      <alignment horizontal="left" vertical="center" wrapText="1"/>
    </xf>
    <xf numFmtId="165" fontId="5" fillId="0" borderId="9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6" fillId="0" borderId="0" xfId="1" applyFont="1" applyFill="1" applyAlignment="1">
      <alignment horizontal="center"/>
    </xf>
    <xf numFmtId="0" fontId="10" fillId="0" borderId="5" xfId="1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wrapText="1"/>
    </xf>
    <xf numFmtId="0" fontId="10" fillId="0" borderId="3" xfId="1" applyFont="1" applyFill="1" applyBorder="1" applyAlignment="1">
      <alignment horizontal="center" wrapText="1"/>
    </xf>
    <xf numFmtId="0" fontId="10" fillId="0" borderId="4" xfId="1" applyFont="1" applyFill="1" applyBorder="1" applyAlignment="1">
      <alignment horizontal="center" wrapText="1"/>
    </xf>
    <xf numFmtId="2" fontId="9" fillId="0" borderId="1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12" fillId="0" borderId="0" xfId="1" applyFont="1" applyAlignment="1">
      <alignment horizontal="center" vertical="center" wrapText="1"/>
    </xf>
    <xf numFmtId="2" fontId="9" fillId="0" borderId="5" xfId="1" applyNumberFormat="1" applyFont="1" applyBorder="1" applyAlignment="1">
      <alignment horizontal="center" vertical="center" wrapText="1"/>
    </xf>
    <xf numFmtId="2" fontId="9" fillId="0" borderId="9" xfId="1" applyNumberFormat="1" applyFont="1" applyBorder="1" applyAlignment="1">
      <alignment horizontal="center" vertical="center" wrapText="1"/>
    </xf>
    <xf numFmtId="2" fontId="9" fillId="0" borderId="6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1" fillId="0" borderId="0" xfId="1" applyFont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0" fontId="18" fillId="0" borderId="5" xfId="4" applyFont="1" applyBorder="1" applyAlignment="1">
      <alignment horizontal="center" vertical="center" wrapText="1"/>
    </xf>
    <xf numFmtId="0" fontId="18" fillId="0" borderId="6" xfId="4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4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3"/>
  <sheetViews>
    <sheetView tabSelected="1" view="pageBreakPreview" zoomScale="70" zoomScaleNormal="70" zoomScaleSheetLayoutView="70" workbookViewId="0">
      <pane ySplit="7" topLeftCell="A8" activePane="bottomLeft" state="frozen"/>
      <selection pane="bottomLeft" activeCell="D8" sqref="A8:XFD8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8.5703125" style="3" customWidth="1"/>
    <col min="6" max="6" width="25.42578125" style="4" customWidth="1"/>
    <col min="7" max="7" width="23.85546875" style="69" customWidth="1"/>
    <col min="8" max="8" width="24.42578125" style="81" customWidth="1"/>
    <col min="9" max="9" width="24" style="76" customWidth="1"/>
    <col min="10" max="10" width="19.5703125" style="3" customWidth="1"/>
    <col min="11" max="16384" width="9.140625" style="3"/>
  </cols>
  <sheetData>
    <row r="1" spans="1:10" x14ac:dyDescent="0.25">
      <c r="H1" s="75" t="s">
        <v>63</v>
      </c>
    </row>
    <row r="2" spans="1:10" x14ac:dyDescent="0.25">
      <c r="A2" s="138" t="s">
        <v>16</v>
      </c>
      <c r="B2" s="139"/>
      <c r="C2" s="139"/>
      <c r="D2" s="139"/>
      <c r="E2" s="139"/>
      <c r="F2" s="140"/>
      <c r="G2" s="140"/>
      <c r="H2" s="140"/>
    </row>
    <row r="3" spans="1:10" x14ac:dyDescent="0.25">
      <c r="A3" s="9"/>
      <c r="B3" s="10"/>
      <c r="C3" s="10"/>
      <c r="D3" s="8"/>
      <c r="E3" s="8"/>
      <c r="F3" s="7"/>
      <c r="G3" s="70"/>
      <c r="H3" s="77"/>
    </row>
    <row r="4" spans="1:10" ht="15" customHeight="1" x14ac:dyDescent="0.25">
      <c r="A4" s="144" t="s">
        <v>14</v>
      </c>
      <c r="B4" s="144" t="s">
        <v>15</v>
      </c>
      <c r="C4" s="144" t="s">
        <v>1</v>
      </c>
      <c r="D4" s="144" t="s">
        <v>7</v>
      </c>
      <c r="E4" s="149" t="s">
        <v>8</v>
      </c>
      <c r="F4" s="150"/>
      <c r="G4" s="150"/>
      <c r="H4" s="150"/>
    </row>
    <row r="5" spans="1:10" x14ac:dyDescent="0.25">
      <c r="A5" s="145"/>
      <c r="B5" s="147"/>
      <c r="C5" s="145"/>
      <c r="D5" s="145"/>
      <c r="E5" s="143" t="s">
        <v>2</v>
      </c>
      <c r="F5" s="23"/>
      <c r="G5" s="71"/>
      <c r="H5" s="78"/>
      <c r="I5" s="83"/>
      <c r="J5" s="92"/>
    </row>
    <row r="6" spans="1:10" ht="82.5" customHeight="1" x14ac:dyDescent="0.25">
      <c r="A6" s="146"/>
      <c r="B6" s="148"/>
      <c r="C6" s="146"/>
      <c r="D6" s="146"/>
      <c r="E6" s="143"/>
      <c r="F6" s="24">
        <v>2023</v>
      </c>
      <c r="G6" s="72">
        <v>2024</v>
      </c>
      <c r="H6" s="79">
        <v>2025</v>
      </c>
      <c r="I6" s="84">
        <v>2026</v>
      </c>
      <c r="J6" s="93" t="s">
        <v>80</v>
      </c>
    </row>
    <row r="7" spans="1:10" s="1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73">
        <v>7</v>
      </c>
      <c r="H7" s="80">
        <v>8</v>
      </c>
      <c r="I7" s="85">
        <v>9</v>
      </c>
      <c r="J7" s="80">
        <v>10</v>
      </c>
    </row>
    <row r="8" spans="1:10" x14ac:dyDescent="0.25">
      <c r="A8" s="105"/>
      <c r="B8" s="141" t="s">
        <v>73</v>
      </c>
      <c r="C8" s="116" t="s">
        <v>64</v>
      </c>
      <c r="D8" s="12" t="s">
        <v>2</v>
      </c>
      <c r="E8" s="13">
        <f>SUM(F8:J8)</f>
        <v>0</v>
      </c>
      <c r="F8" s="13">
        <f t="shared" ref="F8" si="0">SUM(F9:F13)</f>
        <v>0</v>
      </c>
      <c r="G8" s="67">
        <f>SUM(G9:G13)</f>
        <v>0</v>
      </c>
      <c r="H8" s="67">
        <v>0</v>
      </c>
      <c r="I8" s="86">
        <v>0</v>
      </c>
      <c r="J8" s="67">
        <v>0</v>
      </c>
    </row>
    <row r="9" spans="1:10" ht="21" customHeight="1" x14ac:dyDescent="0.25">
      <c r="A9" s="106"/>
      <c r="B9" s="142"/>
      <c r="C9" s="116"/>
      <c r="D9" s="14" t="s">
        <v>12</v>
      </c>
      <c r="E9" s="15">
        <f>SUM(F9:H9)</f>
        <v>0</v>
      </c>
      <c r="F9" s="16"/>
      <c r="G9" s="16">
        <f>891.79267-891.79267</f>
        <v>0</v>
      </c>
      <c r="H9" s="15">
        <f t="shared" ref="H9:J9" si="1">891.79267-891.79267</f>
        <v>0</v>
      </c>
      <c r="I9" s="87">
        <f t="shared" si="1"/>
        <v>0</v>
      </c>
      <c r="J9" s="15">
        <f t="shared" si="1"/>
        <v>0</v>
      </c>
    </row>
    <row r="10" spans="1:10" ht="21" customHeight="1" x14ac:dyDescent="0.25">
      <c r="A10" s="106"/>
      <c r="B10" s="142"/>
      <c r="C10" s="116"/>
      <c r="D10" s="14" t="s">
        <v>9</v>
      </c>
      <c r="E10" s="15">
        <f t="shared" ref="E10:E43" si="2">SUM(F10:J10)</f>
        <v>0</v>
      </c>
      <c r="F10" s="16"/>
      <c r="G10" s="16">
        <f>1394.82401-1394.82401</f>
        <v>0</v>
      </c>
      <c r="H10" s="15">
        <f t="shared" ref="H10:J10" si="3">1394.82401-1394.82401</f>
        <v>0</v>
      </c>
      <c r="I10" s="87">
        <f t="shared" si="3"/>
        <v>0</v>
      </c>
      <c r="J10" s="15">
        <f t="shared" si="3"/>
        <v>0</v>
      </c>
    </row>
    <row r="11" spans="1:10" ht="21" customHeight="1" x14ac:dyDescent="0.25">
      <c r="A11" s="106"/>
      <c r="B11" s="142"/>
      <c r="C11" s="116"/>
      <c r="D11" s="14" t="s">
        <v>11</v>
      </c>
      <c r="E11" s="15">
        <f t="shared" si="2"/>
        <v>0</v>
      </c>
      <c r="F11" s="16"/>
      <c r="G11" s="16">
        <f>482.6717-482.6717</f>
        <v>0</v>
      </c>
      <c r="H11" s="15">
        <f t="shared" ref="H11:J11" si="4">482.6717-482.6717</f>
        <v>0</v>
      </c>
      <c r="I11" s="87">
        <f t="shared" si="4"/>
        <v>0</v>
      </c>
      <c r="J11" s="15">
        <f t="shared" si="4"/>
        <v>0</v>
      </c>
    </row>
    <row r="12" spans="1:10" ht="26.25" customHeight="1" x14ac:dyDescent="0.25">
      <c r="A12" s="106"/>
      <c r="B12" s="142"/>
      <c r="C12" s="116"/>
      <c r="D12" s="14" t="s">
        <v>62</v>
      </c>
      <c r="E12" s="15">
        <f t="shared" si="2"/>
        <v>0</v>
      </c>
      <c r="F12" s="16"/>
      <c r="G12" s="16"/>
      <c r="H12" s="15"/>
      <c r="I12" s="87"/>
      <c r="J12" s="15"/>
    </row>
    <row r="13" spans="1:10" ht="26.25" customHeight="1" x14ac:dyDescent="0.25">
      <c r="A13" s="106"/>
      <c r="B13" s="142"/>
      <c r="C13" s="116"/>
      <c r="D13" s="14" t="s">
        <v>6</v>
      </c>
      <c r="E13" s="15">
        <f t="shared" si="2"/>
        <v>0</v>
      </c>
      <c r="F13" s="16">
        <v>0</v>
      </c>
      <c r="G13" s="16">
        <v>0</v>
      </c>
      <c r="H13" s="15">
        <v>0</v>
      </c>
      <c r="I13" s="87">
        <v>0</v>
      </c>
      <c r="J13" s="15">
        <v>0</v>
      </c>
    </row>
    <row r="14" spans="1:10" x14ac:dyDescent="0.25">
      <c r="A14" s="105" t="s">
        <v>10</v>
      </c>
      <c r="B14" s="141" t="s">
        <v>69</v>
      </c>
      <c r="C14" s="116" t="s">
        <v>64</v>
      </c>
      <c r="D14" s="12" t="s">
        <v>2</v>
      </c>
      <c r="E14" s="13">
        <f t="shared" si="2"/>
        <v>37745.9588</v>
      </c>
      <c r="F14" s="13">
        <f t="shared" ref="F14" si="5">SUM(F15:F19)</f>
        <v>2087.427799999999</v>
      </c>
      <c r="G14" s="67">
        <v>4408.5309999999999</v>
      </c>
      <c r="H14" s="67">
        <f>SUM(H15:H19)</f>
        <v>5500</v>
      </c>
      <c r="I14" s="86">
        <f t="shared" ref="I14" si="6">SUM(I15:I19)</f>
        <v>5750</v>
      </c>
      <c r="J14" s="67">
        <f>5000*4</f>
        <v>20000</v>
      </c>
    </row>
    <row r="15" spans="1:10" ht="21" customHeight="1" x14ac:dyDescent="0.25">
      <c r="A15" s="106"/>
      <c r="B15" s="142"/>
      <c r="C15" s="116"/>
      <c r="D15" s="14" t="s">
        <v>12</v>
      </c>
      <c r="E15" s="15">
        <f t="shared" si="2"/>
        <v>0</v>
      </c>
      <c r="F15" s="16">
        <f>757.74697-757.74697</f>
        <v>0</v>
      </c>
      <c r="G15" s="16"/>
      <c r="H15" s="15"/>
      <c r="I15" s="87"/>
      <c r="J15" s="15"/>
    </row>
    <row r="16" spans="1:10" ht="21" customHeight="1" x14ac:dyDescent="0.25">
      <c r="A16" s="106"/>
      <c r="B16" s="142"/>
      <c r="C16" s="116"/>
      <c r="D16" s="14" t="s">
        <v>9</v>
      </c>
      <c r="E16" s="15">
        <f t="shared" si="2"/>
        <v>0</v>
      </c>
      <c r="F16" s="16">
        <f>1185.16362-1185.16362</f>
        <v>0</v>
      </c>
      <c r="G16" s="16"/>
      <c r="H16" s="15"/>
      <c r="I16" s="87"/>
      <c r="J16" s="15"/>
    </row>
    <row r="17" spans="1:10" ht="21" customHeight="1" x14ac:dyDescent="0.25">
      <c r="A17" s="106"/>
      <c r="B17" s="142"/>
      <c r="C17" s="116"/>
      <c r="D17" s="14" t="s">
        <v>11</v>
      </c>
      <c r="E17" s="15">
        <f t="shared" si="2"/>
        <v>0</v>
      </c>
      <c r="F17" s="16">
        <f>485.72765-485.72765</f>
        <v>0</v>
      </c>
      <c r="G17" s="16"/>
      <c r="H17" s="15"/>
      <c r="I17" s="87"/>
      <c r="J17" s="15"/>
    </row>
    <row r="18" spans="1:10" ht="28.5" customHeight="1" x14ac:dyDescent="0.25">
      <c r="A18" s="106"/>
      <c r="B18" s="142"/>
      <c r="C18" s="116"/>
      <c r="D18" s="14" t="s">
        <v>62</v>
      </c>
      <c r="E18" s="15">
        <f t="shared" si="2"/>
        <v>37745.9588</v>
      </c>
      <c r="F18" s="16">
        <f>132+5899.46257-956.66552-2987.36925</f>
        <v>2087.427799999999</v>
      </c>
      <c r="G18" s="16">
        <v>4408.5309999999999</v>
      </c>
      <c r="H18" s="15">
        <v>5500</v>
      </c>
      <c r="I18" s="87">
        <v>5750</v>
      </c>
      <c r="J18" s="15">
        <v>20000</v>
      </c>
    </row>
    <row r="19" spans="1:10" ht="26.25" customHeight="1" x14ac:dyDescent="0.25">
      <c r="A19" s="106"/>
      <c r="B19" s="142"/>
      <c r="C19" s="116"/>
      <c r="D19" s="14" t="s">
        <v>6</v>
      </c>
      <c r="E19" s="15">
        <f t="shared" si="2"/>
        <v>0</v>
      </c>
      <c r="F19" s="16">
        <v>0</v>
      </c>
      <c r="G19" s="16">
        <v>0</v>
      </c>
      <c r="H19" s="15">
        <v>0</v>
      </c>
      <c r="I19" s="87">
        <v>0</v>
      </c>
      <c r="J19" s="15">
        <v>0</v>
      </c>
    </row>
    <row r="20" spans="1:10" x14ac:dyDescent="0.25">
      <c r="A20" s="105" t="s">
        <v>66</v>
      </c>
      <c r="B20" s="141" t="s">
        <v>70</v>
      </c>
      <c r="C20" s="116" t="s">
        <v>64</v>
      </c>
      <c r="D20" s="12" t="s">
        <v>2</v>
      </c>
      <c r="E20" s="13">
        <f t="shared" si="2"/>
        <v>0</v>
      </c>
      <c r="F20" s="13">
        <f t="shared" ref="F20:H20" si="7">SUM(F21:F25)</f>
        <v>0</v>
      </c>
      <c r="G20" s="67">
        <f t="shared" si="7"/>
        <v>0</v>
      </c>
      <c r="H20" s="67">
        <f t="shared" si="7"/>
        <v>0</v>
      </c>
      <c r="I20" s="86">
        <f t="shared" ref="I20:J20" si="8">SUM(I21:I25)</f>
        <v>0</v>
      </c>
      <c r="J20" s="67">
        <f t="shared" si="8"/>
        <v>0</v>
      </c>
    </row>
    <row r="21" spans="1:10" ht="21" customHeight="1" x14ac:dyDescent="0.25">
      <c r="A21" s="106"/>
      <c r="B21" s="142"/>
      <c r="C21" s="116"/>
      <c r="D21" s="14" t="s">
        <v>12</v>
      </c>
      <c r="E21" s="15">
        <f t="shared" si="2"/>
        <v>0</v>
      </c>
      <c r="F21" s="16">
        <v>0</v>
      </c>
      <c r="G21" s="66">
        <v>0</v>
      </c>
      <c r="H21" s="15">
        <v>0</v>
      </c>
      <c r="I21" s="87">
        <v>0</v>
      </c>
      <c r="J21" s="15">
        <v>0</v>
      </c>
    </row>
    <row r="22" spans="1:10" ht="21" customHeight="1" x14ac:dyDescent="0.25">
      <c r="A22" s="106"/>
      <c r="B22" s="142"/>
      <c r="C22" s="116"/>
      <c r="D22" s="14" t="s">
        <v>9</v>
      </c>
      <c r="E22" s="15">
        <f t="shared" si="2"/>
        <v>0</v>
      </c>
      <c r="F22" s="16">
        <f>9126.19357-9126.19357</f>
        <v>0</v>
      </c>
      <c r="G22" s="66">
        <v>0</v>
      </c>
      <c r="H22" s="15">
        <v>0</v>
      </c>
      <c r="I22" s="87">
        <v>0</v>
      </c>
      <c r="J22" s="15">
        <v>0</v>
      </c>
    </row>
    <row r="23" spans="1:10" ht="21" customHeight="1" x14ac:dyDescent="0.25">
      <c r="A23" s="106"/>
      <c r="B23" s="142"/>
      <c r="C23" s="116"/>
      <c r="D23" s="14" t="s">
        <v>11</v>
      </c>
      <c r="E23" s="15">
        <f t="shared" si="2"/>
        <v>0</v>
      </c>
      <c r="F23" s="16"/>
      <c r="G23" s="66">
        <v>0</v>
      </c>
      <c r="H23" s="15">
        <v>0</v>
      </c>
      <c r="I23" s="87">
        <v>0</v>
      </c>
      <c r="J23" s="15">
        <v>0</v>
      </c>
    </row>
    <row r="24" spans="1:10" ht="41.25" customHeight="1" x14ac:dyDescent="0.25">
      <c r="A24" s="106"/>
      <c r="B24" s="142"/>
      <c r="C24" s="116"/>
      <c r="D24" s="14" t="s">
        <v>62</v>
      </c>
      <c r="E24" s="15">
        <f t="shared" si="2"/>
        <v>0</v>
      </c>
      <c r="F24" s="16">
        <f>5430-5430</f>
        <v>0</v>
      </c>
      <c r="G24" s="66">
        <v>0</v>
      </c>
      <c r="H24" s="15">
        <v>0</v>
      </c>
      <c r="I24" s="87">
        <v>0</v>
      </c>
      <c r="J24" s="15">
        <v>0</v>
      </c>
    </row>
    <row r="25" spans="1:10" ht="26.25" customHeight="1" x14ac:dyDescent="0.25">
      <c r="A25" s="106"/>
      <c r="B25" s="142"/>
      <c r="C25" s="116"/>
      <c r="D25" s="14" t="s">
        <v>6</v>
      </c>
      <c r="E25" s="15">
        <f t="shared" si="2"/>
        <v>0</v>
      </c>
      <c r="F25" s="16">
        <v>0</v>
      </c>
      <c r="G25" s="16">
        <v>0</v>
      </c>
      <c r="H25" s="15">
        <v>0</v>
      </c>
      <c r="I25" s="87">
        <v>0</v>
      </c>
      <c r="J25" s="15">
        <v>0</v>
      </c>
    </row>
    <row r="26" spans="1:10" x14ac:dyDescent="0.25">
      <c r="A26" s="105" t="s">
        <v>67</v>
      </c>
      <c r="B26" s="141" t="s">
        <v>71</v>
      </c>
      <c r="C26" s="116" t="s">
        <v>64</v>
      </c>
      <c r="D26" s="12" t="s">
        <v>2</v>
      </c>
      <c r="E26" s="13">
        <f t="shared" si="2"/>
        <v>0</v>
      </c>
      <c r="F26" s="13">
        <f t="shared" ref="F26:H26" si="9">SUM(F27:F31)</f>
        <v>0</v>
      </c>
      <c r="G26" s="67">
        <f t="shared" si="9"/>
        <v>0</v>
      </c>
      <c r="H26" s="67">
        <f t="shared" si="9"/>
        <v>0</v>
      </c>
      <c r="I26" s="86">
        <f t="shared" ref="I26:J26" si="10">SUM(I27:I31)</f>
        <v>0</v>
      </c>
      <c r="J26" s="67">
        <f t="shared" si="10"/>
        <v>0</v>
      </c>
    </row>
    <row r="27" spans="1:10" ht="21" customHeight="1" x14ac:dyDescent="0.25">
      <c r="A27" s="106"/>
      <c r="B27" s="142"/>
      <c r="C27" s="116"/>
      <c r="D27" s="14" t="s">
        <v>12</v>
      </c>
      <c r="E27" s="15">
        <f t="shared" si="2"/>
        <v>0</v>
      </c>
      <c r="F27" s="16">
        <v>0</v>
      </c>
      <c r="G27" s="16">
        <v>0</v>
      </c>
      <c r="H27" s="15">
        <v>0</v>
      </c>
      <c r="I27" s="87">
        <v>0</v>
      </c>
      <c r="J27" s="15">
        <v>0</v>
      </c>
    </row>
    <row r="28" spans="1:10" ht="21" customHeight="1" x14ac:dyDescent="0.25">
      <c r="A28" s="106"/>
      <c r="B28" s="142"/>
      <c r="C28" s="116"/>
      <c r="D28" s="14" t="s">
        <v>9</v>
      </c>
      <c r="E28" s="15">
        <f t="shared" si="2"/>
        <v>0</v>
      </c>
      <c r="F28" s="16">
        <v>0</v>
      </c>
      <c r="G28" s="16">
        <v>0</v>
      </c>
      <c r="H28" s="15">
        <v>0</v>
      </c>
      <c r="I28" s="87">
        <v>0</v>
      </c>
      <c r="J28" s="15">
        <v>0</v>
      </c>
    </row>
    <row r="29" spans="1:10" ht="21" customHeight="1" x14ac:dyDescent="0.25">
      <c r="A29" s="106"/>
      <c r="B29" s="142"/>
      <c r="C29" s="116"/>
      <c r="D29" s="14" t="s">
        <v>11</v>
      </c>
      <c r="E29" s="15">
        <f t="shared" si="2"/>
        <v>0</v>
      </c>
      <c r="F29" s="16">
        <v>0</v>
      </c>
      <c r="G29" s="16">
        <v>0</v>
      </c>
      <c r="H29" s="15">
        <v>0</v>
      </c>
      <c r="I29" s="87">
        <v>0</v>
      </c>
      <c r="J29" s="15">
        <v>0</v>
      </c>
    </row>
    <row r="30" spans="1:10" ht="41.25" customHeight="1" x14ac:dyDescent="0.25">
      <c r="A30" s="106"/>
      <c r="B30" s="142"/>
      <c r="C30" s="116"/>
      <c r="D30" s="14" t="s">
        <v>62</v>
      </c>
      <c r="E30" s="15">
        <f t="shared" si="2"/>
        <v>0</v>
      </c>
      <c r="F30" s="16">
        <v>0</v>
      </c>
      <c r="G30" s="16">
        <v>0</v>
      </c>
      <c r="H30" s="15">
        <v>0</v>
      </c>
      <c r="I30" s="87">
        <v>0</v>
      </c>
      <c r="J30" s="15">
        <v>0</v>
      </c>
    </row>
    <row r="31" spans="1:10" ht="26.25" customHeight="1" x14ac:dyDescent="0.25">
      <c r="A31" s="106"/>
      <c r="B31" s="142"/>
      <c r="C31" s="116"/>
      <c r="D31" s="14" t="s">
        <v>6</v>
      </c>
      <c r="E31" s="15">
        <f t="shared" si="2"/>
        <v>0</v>
      </c>
      <c r="F31" s="16">
        <v>0</v>
      </c>
      <c r="G31" s="16">
        <v>0</v>
      </c>
      <c r="H31" s="15">
        <v>0</v>
      </c>
      <c r="I31" s="87">
        <v>0</v>
      </c>
      <c r="J31" s="15">
        <v>0</v>
      </c>
    </row>
    <row r="32" spans="1:10" x14ac:dyDescent="0.25">
      <c r="A32" s="105" t="s">
        <v>68</v>
      </c>
      <c r="B32" s="141" t="s">
        <v>72</v>
      </c>
      <c r="C32" s="116" t="s">
        <v>64</v>
      </c>
      <c r="D32" s="12" t="s">
        <v>2</v>
      </c>
      <c r="E32" s="13">
        <f t="shared" si="2"/>
        <v>111446.39676999999</v>
      </c>
      <c r="F32" s="13">
        <f t="shared" ref="F32:H32" si="11">SUM(F33:F37)</f>
        <v>21858.178209999998</v>
      </c>
      <c r="G32" s="67">
        <f>G37+G36+G35+G34+G33</f>
        <v>29588.218560000001</v>
      </c>
      <c r="H32" s="67">
        <f t="shared" si="11"/>
        <v>10000</v>
      </c>
      <c r="I32" s="88">
        <f>SUM(I33:I37)</f>
        <v>10000</v>
      </c>
      <c r="J32" s="13">
        <v>40000</v>
      </c>
    </row>
    <row r="33" spans="1:10" ht="21" customHeight="1" x14ac:dyDescent="0.25">
      <c r="A33" s="106"/>
      <c r="B33" s="142"/>
      <c r="C33" s="116"/>
      <c r="D33" s="14" t="s">
        <v>12</v>
      </c>
      <c r="E33" s="15">
        <f t="shared" si="2"/>
        <v>0</v>
      </c>
      <c r="F33" s="16">
        <v>0</v>
      </c>
      <c r="G33" s="16">
        <v>0</v>
      </c>
      <c r="H33" s="15">
        <v>0</v>
      </c>
      <c r="I33" s="87">
        <v>0</v>
      </c>
      <c r="J33" s="15">
        <v>0</v>
      </c>
    </row>
    <row r="34" spans="1:10" ht="21" customHeight="1" x14ac:dyDescent="0.25">
      <c r="A34" s="106"/>
      <c r="B34" s="142"/>
      <c r="C34" s="116"/>
      <c r="D34" s="14" t="s">
        <v>9</v>
      </c>
      <c r="E34" s="15">
        <f t="shared" si="2"/>
        <v>21333.193569999999</v>
      </c>
      <c r="F34" s="16">
        <f>9126.19357</f>
        <v>9126.1935699999995</v>
      </c>
      <c r="G34" s="16">
        <f>2307+9900</f>
        <v>12207</v>
      </c>
      <c r="H34" s="15">
        <v>0</v>
      </c>
      <c r="I34" s="87">
        <v>0</v>
      </c>
      <c r="J34" s="15">
        <v>0</v>
      </c>
    </row>
    <row r="35" spans="1:10" ht="21" customHeight="1" x14ac:dyDescent="0.25">
      <c r="A35" s="106"/>
      <c r="B35" s="142"/>
      <c r="C35" s="116"/>
      <c r="D35" s="14" t="s">
        <v>11</v>
      </c>
      <c r="E35" s="15">
        <f t="shared" si="2"/>
        <v>4200</v>
      </c>
      <c r="F35" s="16">
        <f>676.332+676.166+547.502</f>
        <v>1900</v>
      </c>
      <c r="G35" s="16">
        <f>1900+400</f>
        <v>2300</v>
      </c>
      <c r="H35" s="15">
        <v>0</v>
      </c>
      <c r="I35" s="87">
        <v>0</v>
      </c>
      <c r="J35" s="15">
        <v>0</v>
      </c>
    </row>
    <row r="36" spans="1:10" ht="41.25" customHeight="1" x14ac:dyDescent="0.25">
      <c r="A36" s="106"/>
      <c r="B36" s="142"/>
      <c r="C36" s="116"/>
      <c r="D36" s="14" t="s">
        <v>62</v>
      </c>
      <c r="E36" s="15">
        <f t="shared" si="2"/>
        <v>85913.203200000004</v>
      </c>
      <c r="F36" s="16">
        <f>1323.668+1323.3448+1071.5332+1500+5430+138.43864+45</f>
        <v>10831.984640000001</v>
      </c>
      <c r="G36" s="16">
        <f>10398.40944-1406.19088+5076-5076+4276+209.2884+590.7116+30+89+794+100</f>
        <v>15081.218559999999</v>
      </c>
      <c r="H36" s="15">
        <f>5000+5000</f>
        <v>10000</v>
      </c>
      <c r="I36" s="87">
        <f t="shared" ref="I36" si="12">5000+5000</f>
        <v>10000</v>
      </c>
      <c r="J36" s="15">
        <f>10000*4</f>
        <v>40000</v>
      </c>
    </row>
    <row r="37" spans="1:10" ht="26.25" customHeight="1" x14ac:dyDescent="0.25">
      <c r="A37" s="106"/>
      <c r="B37" s="142"/>
      <c r="C37" s="116"/>
      <c r="D37" s="14" t="s">
        <v>6</v>
      </c>
      <c r="E37" s="15">
        <f t="shared" si="2"/>
        <v>0</v>
      </c>
      <c r="F37" s="16">
        <v>0</v>
      </c>
      <c r="G37" s="16">
        <v>0</v>
      </c>
      <c r="H37" s="15">
        <v>0</v>
      </c>
      <c r="I37" s="87">
        <v>0</v>
      </c>
      <c r="J37" s="15"/>
    </row>
    <row r="38" spans="1:10" s="5" customFormat="1" x14ac:dyDescent="0.25">
      <c r="A38" s="120" t="s">
        <v>4</v>
      </c>
      <c r="B38" s="121"/>
      <c r="C38" s="122"/>
      <c r="D38" s="82" t="s">
        <v>2</v>
      </c>
      <c r="E38" s="68">
        <f t="shared" si="2"/>
        <v>149192.35557000001</v>
      </c>
      <c r="F38" s="68">
        <f>SUM(F32,F26,F20,F14,F8)</f>
        <v>23945.606009999996</v>
      </c>
      <c r="G38" s="68">
        <f t="shared" ref="G38:H38" si="13">SUM(G32,G26,G20,G14,G8)</f>
        <v>33996.749560000004</v>
      </c>
      <c r="H38" s="68">
        <f t="shared" si="13"/>
        <v>15500</v>
      </c>
      <c r="I38" s="89">
        <f t="shared" ref="I38" si="14">SUM(I32,I26,I20,I14,I8)</f>
        <v>15750</v>
      </c>
      <c r="J38" s="68">
        <v>60000</v>
      </c>
    </row>
    <row r="39" spans="1:10" s="5" customFormat="1" x14ac:dyDescent="0.25">
      <c r="A39" s="123"/>
      <c r="B39" s="124"/>
      <c r="C39" s="125"/>
      <c r="D39" s="82" t="s">
        <v>12</v>
      </c>
      <c r="E39" s="68">
        <f t="shared" si="2"/>
        <v>0</v>
      </c>
      <c r="F39" s="68">
        <f t="shared" ref="F39" si="15">SUM(F33,F27,F21,F15,F9)</f>
        <v>0</v>
      </c>
      <c r="G39" s="68">
        <f t="shared" ref="G39:H41" si="16">SUM(G33,G27,G21,G15,G9)</f>
        <v>0</v>
      </c>
      <c r="H39" s="68">
        <f t="shared" si="16"/>
        <v>0</v>
      </c>
      <c r="I39" s="89">
        <f t="shared" ref="I39:J39" si="17">SUM(I33,I27,I21,I15,I9)</f>
        <v>0</v>
      </c>
      <c r="J39" s="68">
        <f t="shared" si="17"/>
        <v>0</v>
      </c>
    </row>
    <row r="40" spans="1:10" s="5" customFormat="1" x14ac:dyDescent="0.25">
      <c r="A40" s="123"/>
      <c r="B40" s="124"/>
      <c r="C40" s="125"/>
      <c r="D40" s="82" t="s">
        <v>9</v>
      </c>
      <c r="E40" s="68">
        <f t="shared" si="2"/>
        <v>21333.193569999999</v>
      </c>
      <c r="F40" s="68">
        <f t="shared" ref="F40" si="18">SUM(F34,F28,F22,F16,F10)</f>
        <v>9126.1935699999995</v>
      </c>
      <c r="G40" s="68">
        <f t="shared" si="16"/>
        <v>12207</v>
      </c>
      <c r="H40" s="68">
        <f t="shared" si="16"/>
        <v>0</v>
      </c>
      <c r="I40" s="89">
        <f t="shared" ref="I40:J40" si="19">SUM(I34,I28,I22,I16,I10)</f>
        <v>0</v>
      </c>
      <c r="J40" s="68">
        <f t="shared" si="19"/>
        <v>0</v>
      </c>
    </row>
    <row r="41" spans="1:10" s="5" customFormat="1" x14ac:dyDescent="0.25">
      <c r="A41" s="123"/>
      <c r="B41" s="124"/>
      <c r="C41" s="125"/>
      <c r="D41" s="82" t="s">
        <v>11</v>
      </c>
      <c r="E41" s="68">
        <f t="shared" si="2"/>
        <v>4200</v>
      </c>
      <c r="F41" s="68">
        <f t="shared" ref="F41" si="20">SUM(F35,F29,F23,F17,F11)</f>
        <v>1900</v>
      </c>
      <c r="G41" s="68">
        <f t="shared" si="16"/>
        <v>2300</v>
      </c>
      <c r="H41" s="68">
        <f t="shared" si="16"/>
        <v>0</v>
      </c>
      <c r="I41" s="89">
        <f t="shared" ref="I41:J41" si="21">SUM(I35,I29,I23,I17,I11)</f>
        <v>0</v>
      </c>
      <c r="J41" s="68">
        <f t="shared" si="21"/>
        <v>0</v>
      </c>
    </row>
    <row r="42" spans="1:10" s="5" customFormat="1" x14ac:dyDescent="0.25">
      <c r="A42" s="123"/>
      <c r="B42" s="124"/>
      <c r="C42" s="125"/>
      <c r="D42" s="82" t="s">
        <v>62</v>
      </c>
      <c r="E42" s="68">
        <f t="shared" si="2"/>
        <v>123659.162</v>
      </c>
      <c r="F42" s="68">
        <f t="shared" ref="F42:H42" si="22">SUM(F36,F30,F24,F18,F12)</f>
        <v>12919.41244</v>
      </c>
      <c r="G42" s="68">
        <f t="shared" si="22"/>
        <v>19489.74956</v>
      </c>
      <c r="H42" s="68">
        <f t="shared" si="22"/>
        <v>15500</v>
      </c>
      <c r="I42" s="89">
        <f t="shared" ref="I42" si="23">SUM(I36,I30,I24,I18,I12)</f>
        <v>15750</v>
      </c>
      <c r="J42" s="68">
        <v>60000</v>
      </c>
    </row>
    <row r="43" spans="1:10" s="5" customFormat="1" x14ac:dyDescent="0.25">
      <c r="A43" s="126"/>
      <c r="B43" s="127"/>
      <c r="C43" s="128"/>
      <c r="D43" s="82" t="s">
        <v>6</v>
      </c>
      <c r="E43" s="68">
        <f t="shared" si="2"/>
        <v>0</v>
      </c>
      <c r="F43" s="68">
        <f t="shared" ref="F43:H43" si="24">SUM(F37,F31,F25,F19,F13)</f>
        <v>0</v>
      </c>
      <c r="G43" s="68">
        <f t="shared" si="24"/>
        <v>0</v>
      </c>
      <c r="H43" s="68">
        <f t="shared" si="24"/>
        <v>0</v>
      </c>
      <c r="I43" s="89">
        <f t="shared" ref="I43:J43" si="25">SUM(I37,I31,I25,I19,I13)</f>
        <v>0</v>
      </c>
      <c r="J43" s="68">
        <f t="shared" si="25"/>
        <v>0</v>
      </c>
    </row>
    <row r="44" spans="1:10" x14ac:dyDescent="0.25">
      <c r="A44" s="117" t="s">
        <v>5</v>
      </c>
      <c r="B44" s="118"/>
      <c r="C44" s="118"/>
      <c r="D44" s="118"/>
      <c r="E44" s="118"/>
      <c r="F44" s="7"/>
      <c r="G44" s="70"/>
      <c r="H44" s="77"/>
      <c r="I44" s="77"/>
      <c r="J44" s="94"/>
    </row>
    <row r="45" spans="1:10" x14ac:dyDescent="0.25">
      <c r="A45" s="129" t="s">
        <v>17</v>
      </c>
      <c r="B45" s="130"/>
      <c r="C45" s="131"/>
      <c r="D45" s="12" t="s">
        <v>2</v>
      </c>
      <c r="E45" s="17">
        <f t="shared" ref="E45:E56" si="26">SUM(F45:J45)</f>
        <v>0</v>
      </c>
      <c r="F45" s="17">
        <f t="shared" ref="F45:H45" si="27">SUM(F46:F50)</f>
        <v>0</v>
      </c>
      <c r="G45" s="68">
        <f t="shared" si="27"/>
        <v>0</v>
      </c>
      <c r="H45" s="68">
        <f t="shared" si="27"/>
        <v>0</v>
      </c>
      <c r="I45" s="89">
        <f t="shared" ref="I45:J45" si="28">SUM(I46:I50)</f>
        <v>0</v>
      </c>
      <c r="J45" s="68">
        <f t="shared" si="28"/>
        <v>0</v>
      </c>
    </row>
    <row r="46" spans="1:10" ht="24" customHeight="1" x14ac:dyDescent="0.25">
      <c r="A46" s="132"/>
      <c r="B46" s="133"/>
      <c r="C46" s="134"/>
      <c r="D46" s="14" t="s">
        <v>12</v>
      </c>
      <c r="E46" s="18">
        <f t="shared" si="26"/>
        <v>0</v>
      </c>
      <c r="F46" s="20">
        <v>0</v>
      </c>
      <c r="G46" s="19">
        <v>0</v>
      </c>
      <c r="H46" s="20">
        <v>0</v>
      </c>
      <c r="I46" s="90">
        <v>0</v>
      </c>
      <c r="J46" s="20">
        <v>0</v>
      </c>
    </row>
    <row r="47" spans="1:10" ht="24" customHeight="1" x14ac:dyDescent="0.25">
      <c r="A47" s="132"/>
      <c r="B47" s="133"/>
      <c r="C47" s="134"/>
      <c r="D47" s="14" t="s">
        <v>9</v>
      </c>
      <c r="E47" s="18">
        <f t="shared" si="26"/>
        <v>0</v>
      </c>
      <c r="F47" s="21">
        <v>0</v>
      </c>
      <c r="G47" s="18">
        <v>0</v>
      </c>
      <c r="H47" s="21">
        <v>0</v>
      </c>
      <c r="I47" s="91">
        <v>0</v>
      </c>
      <c r="J47" s="21">
        <v>0</v>
      </c>
    </row>
    <row r="48" spans="1:10" ht="24" customHeight="1" x14ac:dyDescent="0.25">
      <c r="A48" s="132"/>
      <c r="B48" s="133"/>
      <c r="C48" s="134"/>
      <c r="D48" s="14" t="s">
        <v>11</v>
      </c>
      <c r="E48" s="18">
        <f t="shared" si="26"/>
        <v>0</v>
      </c>
      <c r="F48" s="21">
        <v>0</v>
      </c>
      <c r="G48" s="18">
        <v>0</v>
      </c>
      <c r="H48" s="21">
        <v>0</v>
      </c>
      <c r="I48" s="91">
        <v>0</v>
      </c>
      <c r="J48" s="21">
        <v>0</v>
      </c>
    </row>
    <row r="49" spans="1:10" ht="36.75" customHeight="1" x14ac:dyDescent="0.25">
      <c r="A49" s="132"/>
      <c r="B49" s="133"/>
      <c r="C49" s="134"/>
      <c r="D49" s="14" t="s">
        <v>62</v>
      </c>
      <c r="E49" s="18">
        <f t="shared" si="26"/>
        <v>0</v>
      </c>
      <c r="F49" s="21">
        <v>0</v>
      </c>
      <c r="G49" s="18">
        <v>0</v>
      </c>
      <c r="H49" s="21">
        <v>0</v>
      </c>
      <c r="I49" s="91">
        <v>0</v>
      </c>
      <c r="J49" s="21">
        <v>0</v>
      </c>
    </row>
    <row r="50" spans="1:10" ht="24" customHeight="1" x14ac:dyDescent="0.25">
      <c r="A50" s="135"/>
      <c r="B50" s="136"/>
      <c r="C50" s="137"/>
      <c r="D50" s="14" t="s">
        <v>6</v>
      </c>
      <c r="E50" s="18">
        <f t="shared" si="26"/>
        <v>0</v>
      </c>
      <c r="F50" s="21">
        <v>0</v>
      </c>
      <c r="G50" s="18">
        <v>0</v>
      </c>
      <c r="H50" s="21">
        <v>0</v>
      </c>
      <c r="I50" s="91">
        <v>0</v>
      </c>
      <c r="J50" s="21">
        <v>0</v>
      </c>
    </row>
    <row r="51" spans="1:10" ht="24" customHeight="1" x14ac:dyDescent="0.25">
      <c r="A51" s="129" t="s">
        <v>18</v>
      </c>
      <c r="B51" s="130"/>
      <c r="C51" s="131"/>
      <c r="D51" s="12" t="s">
        <v>2</v>
      </c>
      <c r="E51" s="17">
        <f t="shared" si="26"/>
        <v>149192.35557000001</v>
      </c>
      <c r="F51" s="17">
        <f t="shared" ref="F51:H51" si="29">SUM(F52:F56)</f>
        <v>23945.60601</v>
      </c>
      <c r="G51" s="68">
        <f t="shared" si="29"/>
        <v>33996.749559999997</v>
      </c>
      <c r="H51" s="68">
        <f t="shared" si="29"/>
        <v>15500</v>
      </c>
      <c r="I51" s="89">
        <f t="shared" ref="I51:J51" si="30">SUM(I52:I56)</f>
        <v>15750</v>
      </c>
      <c r="J51" s="68">
        <f t="shared" si="30"/>
        <v>60000</v>
      </c>
    </row>
    <row r="52" spans="1:10" ht="24" customHeight="1" x14ac:dyDescent="0.25">
      <c r="A52" s="132"/>
      <c r="B52" s="133"/>
      <c r="C52" s="134"/>
      <c r="D52" s="14" t="s">
        <v>12</v>
      </c>
      <c r="E52" s="18">
        <f t="shared" si="26"/>
        <v>0</v>
      </c>
      <c r="F52" s="21">
        <f t="shared" ref="F52:H56" si="31">F39</f>
        <v>0</v>
      </c>
      <c r="G52" s="18">
        <f t="shared" si="31"/>
        <v>0</v>
      </c>
      <c r="H52" s="21">
        <f t="shared" si="31"/>
        <v>0</v>
      </c>
      <c r="I52" s="91">
        <f t="shared" ref="I52:J52" si="32">I39</f>
        <v>0</v>
      </c>
      <c r="J52" s="21">
        <f t="shared" si="32"/>
        <v>0</v>
      </c>
    </row>
    <row r="53" spans="1:10" ht="24" customHeight="1" x14ac:dyDescent="0.25">
      <c r="A53" s="132"/>
      <c r="B53" s="133"/>
      <c r="C53" s="134"/>
      <c r="D53" s="14" t="s">
        <v>9</v>
      </c>
      <c r="E53" s="18">
        <f t="shared" si="26"/>
        <v>21333.193569999999</v>
      </c>
      <c r="F53" s="21">
        <f t="shared" si="31"/>
        <v>9126.1935699999995</v>
      </c>
      <c r="G53" s="18">
        <f t="shared" si="31"/>
        <v>12207</v>
      </c>
      <c r="H53" s="21">
        <f t="shared" si="31"/>
        <v>0</v>
      </c>
      <c r="I53" s="91">
        <f t="shared" ref="I53:J53" si="33">I40</f>
        <v>0</v>
      </c>
      <c r="J53" s="21">
        <f t="shared" si="33"/>
        <v>0</v>
      </c>
    </row>
    <row r="54" spans="1:10" ht="24" customHeight="1" x14ac:dyDescent="0.25">
      <c r="A54" s="132"/>
      <c r="B54" s="133"/>
      <c r="C54" s="134"/>
      <c r="D54" s="14" t="s">
        <v>11</v>
      </c>
      <c r="E54" s="18">
        <f t="shared" si="26"/>
        <v>4200</v>
      </c>
      <c r="F54" s="21">
        <f t="shared" si="31"/>
        <v>1900</v>
      </c>
      <c r="G54" s="18">
        <f t="shared" si="31"/>
        <v>2300</v>
      </c>
      <c r="H54" s="21">
        <f t="shared" si="31"/>
        <v>0</v>
      </c>
      <c r="I54" s="91">
        <f t="shared" ref="I54:J54" si="34">I41</f>
        <v>0</v>
      </c>
      <c r="J54" s="21">
        <f t="shared" si="34"/>
        <v>0</v>
      </c>
    </row>
    <row r="55" spans="1:10" ht="39.75" customHeight="1" x14ac:dyDescent="0.25">
      <c r="A55" s="132"/>
      <c r="B55" s="133"/>
      <c r="C55" s="134"/>
      <c r="D55" s="14" t="s">
        <v>62</v>
      </c>
      <c r="E55" s="18">
        <f t="shared" si="26"/>
        <v>123659.162</v>
      </c>
      <c r="F55" s="21">
        <f t="shared" si="31"/>
        <v>12919.41244</v>
      </c>
      <c r="G55" s="18">
        <f t="shared" si="31"/>
        <v>19489.74956</v>
      </c>
      <c r="H55" s="21">
        <f>H42</f>
        <v>15500</v>
      </c>
      <c r="I55" s="91">
        <f t="shared" ref="I55:J55" si="35">I42</f>
        <v>15750</v>
      </c>
      <c r="J55" s="21">
        <f t="shared" si="35"/>
        <v>60000</v>
      </c>
    </row>
    <row r="56" spans="1:10" ht="24" customHeight="1" x14ac:dyDescent="0.25">
      <c r="A56" s="135"/>
      <c r="B56" s="136"/>
      <c r="C56" s="137"/>
      <c r="D56" s="14" t="s">
        <v>6</v>
      </c>
      <c r="E56" s="18">
        <f t="shared" si="26"/>
        <v>0</v>
      </c>
      <c r="F56" s="21">
        <f t="shared" si="31"/>
        <v>0</v>
      </c>
      <c r="G56" s="18">
        <f t="shared" si="31"/>
        <v>0</v>
      </c>
      <c r="H56" s="21">
        <f t="shared" si="31"/>
        <v>0</v>
      </c>
      <c r="I56" s="91">
        <f t="shared" ref="I56:J56" si="36">I43</f>
        <v>0</v>
      </c>
      <c r="J56" s="21">
        <f t="shared" si="36"/>
        <v>0</v>
      </c>
    </row>
    <row r="57" spans="1:10" x14ac:dyDescent="0.25">
      <c r="A57" s="117" t="s">
        <v>5</v>
      </c>
      <c r="B57" s="118"/>
      <c r="C57" s="118"/>
      <c r="D57" s="118"/>
      <c r="E57" s="118"/>
      <c r="F57" s="7"/>
      <c r="G57" s="70"/>
      <c r="H57" s="77"/>
      <c r="I57" s="77"/>
      <c r="J57" s="94"/>
    </row>
    <row r="58" spans="1:10" x14ac:dyDescent="0.25">
      <c r="A58" s="129" t="s">
        <v>19</v>
      </c>
      <c r="B58" s="130"/>
      <c r="C58" s="131"/>
      <c r="D58" s="12" t="s">
        <v>2</v>
      </c>
      <c r="E58" s="17">
        <f t="shared" ref="E58:E69" si="37">SUM(F58:J58)</f>
        <v>0</v>
      </c>
      <c r="F58" s="17">
        <f t="shared" ref="F58" si="38">SUM(F59:F63)</f>
        <v>0</v>
      </c>
      <c r="G58" s="68">
        <f t="shared" ref="G58:H58" si="39">SUM(G59:G63)</f>
        <v>0</v>
      </c>
      <c r="H58" s="68">
        <f t="shared" si="39"/>
        <v>0</v>
      </c>
      <c r="I58" s="89">
        <f t="shared" ref="I58:J58" si="40">SUM(I59:I63)</f>
        <v>0</v>
      </c>
      <c r="J58" s="68">
        <f t="shared" si="40"/>
        <v>0</v>
      </c>
    </row>
    <row r="59" spans="1:10" ht="24" customHeight="1" x14ac:dyDescent="0.25">
      <c r="A59" s="132"/>
      <c r="B59" s="133"/>
      <c r="C59" s="134"/>
      <c r="D59" s="14" t="s">
        <v>12</v>
      </c>
      <c r="E59" s="18">
        <f t="shared" si="37"/>
        <v>0</v>
      </c>
      <c r="F59" s="20">
        <v>0</v>
      </c>
      <c r="G59" s="19">
        <v>0</v>
      </c>
      <c r="H59" s="20">
        <v>0</v>
      </c>
      <c r="I59" s="90">
        <v>0</v>
      </c>
      <c r="J59" s="20">
        <v>0</v>
      </c>
    </row>
    <row r="60" spans="1:10" ht="24" customHeight="1" x14ac:dyDescent="0.25">
      <c r="A60" s="132"/>
      <c r="B60" s="133"/>
      <c r="C60" s="134"/>
      <c r="D60" s="14" t="s">
        <v>9</v>
      </c>
      <c r="E60" s="18">
        <f t="shared" si="37"/>
        <v>0</v>
      </c>
      <c r="F60" s="21">
        <v>0</v>
      </c>
      <c r="G60" s="18">
        <v>0</v>
      </c>
      <c r="H60" s="21">
        <v>0</v>
      </c>
      <c r="I60" s="91">
        <v>0</v>
      </c>
      <c r="J60" s="21">
        <v>0</v>
      </c>
    </row>
    <row r="61" spans="1:10" ht="24" customHeight="1" x14ac:dyDescent="0.25">
      <c r="A61" s="132"/>
      <c r="B61" s="133"/>
      <c r="C61" s="134"/>
      <c r="D61" s="14" t="s">
        <v>11</v>
      </c>
      <c r="E61" s="18">
        <f t="shared" si="37"/>
        <v>0</v>
      </c>
      <c r="F61" s="21">
        <v>0</v>
      </c>
      <c r="G61" s="18">
        <v>0</v>
      </c>
      <c r="H61" s="21">
        <v>0</v>
      </c>
      <c r="I61" s="91">
        <v>0</v>
      </c>
      <c r="J61" s="21">
        <v>0</v>
      </c>
    </row>
    <row r="62" spans="1:10" ht="36.75" customHeight="1" x14ac:dyDescent="0.25">
      <c r="A62" s="132"/>
      <c r="B62" s="133"/>
      <c r="C62" s="134"/>
      <c r="D62" s="14" t="s">
        <v>62</v>
      </c>
      <c r="E62" s="18">
        <f t="shared" si="37"/>
        <v>0</v>
      </c>
      <c r="F62" s="21">
        <v>0</v>
      </c>
      <c r="G62" s="18">
        <v>0</v>
      </c>
      <c r="H62" s="21">
        <v>0</v>
      </c>
      <c r="I62" s="91">
        <v>0</v>
      </c>
      <c r="J62" s="21">
        <v>0</v>
      </c>
    </row>
    <row r="63" spans="1:10" ht="24" customHeight="1" x14ac:dyDescent="0.25">
      <c r="A63" s="135"/>
      <c r="B63" s="136"/>
      <c r="C63" s="137"/>
      <c r="D63" s="14" t="s">
        <v>6</v>
      </c>
      <c r="E63" s="18">
        <f t="shared" si="37"/>
        <v>0</v>
      </c>
      <c r="F63" s="21">
        <v>0</v>
      </c>
      <c r="G63" s="18">
        <v>0</v>
      </c>
      <c r="H63" s="21">
        <v>0</v>
      </c>
      <c r="I63" s="91">
        <v>0</v>
      </c>
      <c r="J63" s="21">
        <v>0</v>
      </c>
    </row>
    <row r="64" spans="1:10" ht="24" customHeight="1" x14ac:dyDescent="0.25">
      <c r="A64" s="129" t="s">
        <v>20</v>
      </c>
      <c r="B64" s="130"/>
      <c r="C64" s="131"/>
      <c r="D64" s="12" t="s">
        <v>2</v>
      </c>
      <c r="E64" s="17">
        <f t="shared" si="37"/>
        <v>149192.35557000001</v>
      </c>
      <c r="F64" s="17">
        <f t="shared" ref="F64:H64" si="41">SUM(F65:F69)</f>
        <v>23945.60601</v>
      </c>
      <c r="G64" s="68">
        <f t="shared" si="41"/>
        <v>33996.749559999997</v>
      </c>
      <c r="H64" s="68">
        <f t="shared" si="41"/>
        <v>15500</v>
      </c>
      <c r="I64" s="89">
        <f t="shared" ref="I64:J64" si="42">SUM(I65:I69)</f>
        <v>15750</v>
      </c>
      <c r="J64" s="68">
        <f t="shared" si="42"/>
        <v>60000</v>
      </c>
    </row>
    <row r="65" spans="1:10" ht="24" customHeight="1" x14ac:dyDescent="0.25">
      <c r="A65" s="132"/>
      <c r="B65" s="133"/>
      <c r="C65" s="134"/>
      <c r="D65" s="14" t="s">
        <v>12</v>
      </c>
      <c r="E65" s="18">
        <f t="shared" si="37"/>
        <v>0</v>
      </c>
      <c r="F65" s="21">
        <f t="shared" ref="F65:H69" si="43">F39-F59</f>
        <v>0</v>
      </c>
      <c r="G65" s="18">
        <f t="shared" si="43"/>
        <v>0</v>
      </c>
      <c r="H65" s="21">
        <f t="shared" si="43"/>
        <v>0</v>
      </c>
      <c r="I65" s="91">
        <f t="shared" ref="I65:J65" si="44">I39-I59</f>
        <v>0</v>
      </c>
      <c r="J65" s="21">
        <f t="shared" si="44"/>
        <v>0</v>
      </c>
    </row>
    <row r="66" spans="1:10" ht="24" customHeight="1" x14ac:dyDescent="0.25">
      <c r="A66" s="132"/>
      <c r="B66" s="133"/>
      <c r="C66" s="134"/>
      <c r="D66" s="14" t="s">
        <v>9</v>
      </c>
      <c r="E66" s="18">
        <f t="shared" si="37"/>
        <v>21333.193569999999</v>
      </c>
      <c r="F66" s="21">
        <f t="shared" si="43"/>
        <v>9126.1935699999995</v>
      </c>
      <c r="G66" s="18">
        <f t="shared" si="43"/>
        <v>12207</v>
      </c>
      <c r="H66" s="21">
        <f t="shared" si="43"/>
        <v>0</v>
      </c>
      <c r="I66" s="91">
        <f t="shared" ref="I66:J66" si="45">I40-I60</f>
        <v>0</v>
      </c>
      <c r="J66" s="21">
        <f t="shared" si="45"/>
        <v>0</v>
      </c>
    </row>
    <row r="67" spans="1:10" ht="24" customHeight="1" x14ac:dyDescent="0.25">
      <c r="A67" s="132"/>
      <c r="B67" s="133"/>
      <c r="C67" s="134"/>
      <c r="D67" s="14" t="s">
        <v>11</v>
      </c>
      <c r="E67" s="18">
        <f t="shared" si="37"/>
        <v>4200</v>
      </c>
      <c r="F67" s="21">
        <f t="shared" si="43"/>
        <v>1900</v>
      </c>
      <c r="G67" s="18">
        <f t="shared" si="43"/>
        <v>2300</v>
      </c>
      <c r="H67" s="21">
        <f t="shared" si="43"/>
        <v>0</v>
      </c>
      <c r="I67" s="91">
        <f t="shared" ref="I67:J67" si="46">I41-I61</f>
        <v>0</v>
      </c>
      <c r="J67" s="21">
        <f t="shared" si="46"/>
        <v>0</v>
      </c>
    </row>
    <row r="68" spans="1:10" ht="39.75" customHeight="1" x14ac:dyDescent="0.25">
      <c r="A68" s="132"/>
      <c r="B68" s="133"/>
      <c r="C68" s="134"/>
      <c r="D68" s="14" t="s">
        <v>62</v>
      </c>
      <c r="E68" s="18">
        <f t="shared" si="37"/>
        <v>123659.162</v>
      </c>
      <c r="F68" s="21">
        <f t="shared" si="43"/>
        <v>12919.41244</v>
      </c>
      <c r="G68" s="18">
        <f t="shared" si="43"/>
        <v>19489.74956</v>
      </c>
      <c r="H68" s="21">
        <f t="shared" si="43"/>
        <v>15500</v>
      </c>
      <c r="I68" s="91">
        <f t="shared" ref="I68:J68" si="47">I42-I62</f>
        <v>15750</v>
      </c>
      <c r="J68" s="21">
        <f t="shared" si="47"/>
        <v>60000</v>
      </c>
    </row>
    <row r="69" spans="1:10" ht="24" customHeight="1" x14ac:dyDescent="0.25">
      <c r="A69" s="135"/>
      <c r="B69" s="136"/>
      <c r="C69" s="137"/>
      <c r="D69" s="14" t="s">
        <v>6</v>
      </c>
      <c r="E69" s="18">
        <f t="shared" si="37"/>
        <v>0</v>
      </c>
      <c r="F69" s="21">
        <f t="shared" si="43"/>
        <v>0</v>
      </c>
      <c r="G69" s="18">
        <f t="shared" si="43"/>
        <v>0</v>
      </c>
      <c r="H69" s="21">
        <f t="shared" si="43"/>
        <v>0</v>
      </c>
      <c r="I69" s="91">
        <f t="shared" ref="I69:J69" si="48">I43-I63</f>
        <v>0</v>
      </c>
      <c r="J69" s="21">
        <f t="shared" si="48"/>
        <v>0</v>
      </c>
    </row>
    <row r="70" spans="1:10" ht="24" customHeight="1" x14ac:dyDescent="0.25">
      <c r="A70" s="119" t="s">
        <v>5</v>
      </c>
      <c r="B70" s="119"/>
      <c r="C70" s="119"/>
      <c r="D70" s="119"/>
      <c r="E70" s="119"/>
      <c r="F70" s="22"/>
      <c r="G70" s="74"/>
      <c r="H70" s="77"/>
      <c r="I70" s="77"/>
      <c r="J70" s="94"/>
    </row>
    <row r="71" spans="1:10" ht="24" customHeight="1" x14ac:dyDescent="0.25">
      <c r="A71" s="107" t="s">
        <v>74</v>
      </c>
      <c r="B71" s="108"/>
      <c r="C71" s="109"/>
      <c r="D71" s="12" t="s">
        <v>2</v>
      </c>
      <c r="E71" s="17">
        <f t="shared" ref="E71:E82" si="49">SUM(F71:J71)</f>
        <v>0</v>
      </c>
      <c r="F71" s="17"/>
      <c r="G71" s="68"/>
      <c r="H71" s="68"/>
      <c r="I71" s="89"/>
      <c r="J71" s="68"/>
    </row>
    <row r="72" spans="1:10" ht="24" customHeight="1" x14ac:dyDescent="0.25">
      <c r="A72" s="110"/>
      <c r="B72" s="111"/>
      <c r="C72" s="112"/>
      <c r="D72" s="14" t="s">
        <v>12</v>
      </c>
      <c r="E72" s="18">
        <f t="shared" si="49"/>
        <v>0</v>
      </c>
      <c r="F72" s="21"/>
      <c r="G72" s="18"/>
      <c r="H72" s="21"/>
      <c r="I72" s="91"/>
      <c r="J72" s="21"/>
    </row>
    <row r="73" spans="1:10" ht="24" customHeight="1" x14ac:dyDescent="0.25">
      <c r="A73" s="110"/>
      <c r="B73" s="111"/>
      <c r="C73" s="112"/>
      <c r="D73" s="14" t="s">
        <v>9</v>
      </c>
      <c r="E73" s="18">
        <f t="shared" si="49"/>
        <v>0</v>
      </c>
      <c r="F73" s="21"/>
      <c r="G73" s="18"/>
      <c r="H73" s="21"/>
      <c r="I73" s="91"/>
      <c r="J73" s="21"/>
    </row>
    <row r="74" spans="1:10" ht="24" customHeight="1" x14ac:dyDescent="0.25">
      <c r="A74" s="110"/>
      <c r="B74" s="111"/>
      <c r="C74" s="112"/>
      <c r="D74" s="14" t="s">
        <v>11</v>
      </c>
      <c r="E74" s="18">
        <f t="shared" si="49"/>
        <v>0</v>
      </c>
      <c r="F74" s="21"/>
      <c r="G74" s="18"/>
      <c r="H74" s="21"/>
      <c r="I74" s="91"/>
      <c r="J74" s="21"/>
    </row>
    <row r="75" spans="1:10" ht="36.75" customHeight="1" x14ac:dyDescent="0.25">
      <c r="A75" s="110"/>
      <c r="B75" s="111"/>
      <c r="C75" s="112"/>
      <c r="D75" s="14" t="s">
        <v>62</v>
      </c>
      <c r="E75" s="18">
        <f t="shared" si="49"/>
        <v>0</v>
      </c>
      <c r="F75" s="21"/>
      <c r="G75" s="18"/>
      <c r="H75" s="21"/>
      <c r="I75" s="91"/>
      <c r="J75" s="21"/>
    </row>
    <row r="76" spans="1:10" ht="24" customHeight="1" x14ac:dyDescent="0.25">
      <c r="A76" s="113"/>
      <c r="B76" s="114"/>
      <c r="C76" s="115"/>
      <c r="D76" s="14" t="s">
        <v>6</v>
      </c>
      <c r="E76" s="18">
        <f t="shared" si="49"/>
        <v>0</v>
      </c>
      <c r="F76" s="21"/>
      <c r="G76" s="18"/>
      <c r="H76" s="21"/>
      <c r="I76" s="91"/>
      <c r="J76" s="21"/>
    </row>
    <row r="77" spans="1:10" ht="24" customHeight="1" x14ac:dyDescent="0.25">
      <c r="A77" s="107" t="s">
        <v>13</v>
      </c>
      <c r="B77" s="108"/>
      <c r="C77" s="109"/>
      <c r="D77" s="12" t="s">
        <v>2</v>
      </c>
      <c r="E77" s="17">
        <f t="shared" si="49"/>
        <v>149192.35557000001</v>
      </c>
      <c r="F77" s="17">
        <f t="shared" ref="F77:H77" si="50">SUM(F78:F82)</f>
        <v>23945.60601</v>
      </c>
      <c r="G77" s="68">
        <f t="shared" si="50"/>
        <v>33996.749559999997</v>
      </c>
      <c r="H77" s="68">
        <f t="shared" si="50"/>
        <v>15500</v>
      </c>
      <c r="I77" s="89">
        <f t="shared" ref="I77:J77" si="51">SUM(I78:I82)</f>
        <v>15750</v>
      </c>
      <c r="J77" s="68">
        <f t="shared" si="51"/>
        <v>60000</v>
      </c>
    </row>
    <row r="78" spans="1:10" ht="24" customHeight="1" x14ac:dyDescent="0.25">
      <c r="A78" s="110"/>
      <c r="B78" s="111"/>
      <c r="C78" s="112"/>
      <c r="D78" s="14" t="s">
        <v>12</v>
      </c>
      <c r="E78" s="18">
        <f t="shared" si="49"/>
        <v>0</v>
      </c>
      <c r="F78" s="18">
        <f t="shared" ref="F78" si="52">SUM(G78:L78)</f>
        <v>0</v>
      </c>
      <c r="G78" s="18">
        <f t="shared" ref="G78" si="53">SUM(H78:M78)</f>
        <v>0</v>
      </c>
      <c r="H78" s="18">
        <f t="shared" ref="H78" si="54">SUM(I78:N78)</f>
        <v>0</v>
      </c>
      <c r="I78" s="18">
        <f t="shared" ref="I78" si="55">SUM(J78:O78)</f>
        <v>0</v>
      </c>
      <c r="J78" s="18">
        <f t="shared" ref="J78" si="56">SUM(K78:P78)</f>
        <v>0</v>
      </c>
    </row>
    <row r="79" spans="1:10" ht="24" customHeight="1" x14ac:dyDescent="0.25">
      <c r="A79" s="110"/>
      <c r="B79" s="111"/>
      <c r="C79" s="112"/>
      <c r="D79" s="14" t="s">
        <v>9</v>
      </c>
      <c r="E79" s="18">
        <f t="shared" si="49"/>
        <v>21333.193569999999</v>
      </c>
      <c r="F79" s="21">
        <f t="shared" ref="F79:H81" si="57">F66</f>
        <v>9126.1935699999995</v>
      </c>
      <c r="G79" s="18">
        <f t="shared" si="57"/>
        <v>12207</v>
      </c>
      <c r="H79" s="21">
        <f t="shared" si="57"/>
        <v>0</v>
      </c>
      <c r="I79" s="91">
        <f t="shared" ref="I79:J79" si="58">I66</f>
        <v>0</v>
      </c>
      <c r="J79" s="21">
        <f t="shared" si="58"/>
        <v>0</v>
      </c>
    </row>
    <row r="80" spans="1:10" ht="24" customHeight="1" x14ac:dyDescent="0.25">
      <c r="A80" s="110"/>
      <c r="B80" s="111"/>
      <c r="C80" s="112"/>
      <c r="D80" s="14" t="s">
        <v>11</v>
      </c>
      <c r="E80" s="18">
        <f t="shared" si="49"/>
        <v>4200</v>
      </c>
      <c r="F80" s="21">
        <f t="shared" si="57"/>
        <v>1900</v>
      </c>
      <c r="G80" s="18">
        <f t="shared" si="57"/>
        <v>2300</v>
      </c>
      <c r="H80" s="21">
        <f t="shared" si="57"/>
        <v>0</v>
      </c>
      <c r="I80" s="91">
        <f t="shared" ref="I80:J80" si="59">I67</f>
        <v>0</v>
      </c>
      <c r="J80" s="21">
        <f t="shared" si="59"/>
        <v>0</v>
      </c>
    </row>
    <row r="81" spans="1:10" ht="36.75" customHeight="1" x14ac:dyDescent="0.25">
      <c r="A81" s="110"/>
      <c r="B81" s="111"/>
      <c r="C81" s="112"/>
      <c r="D81" s="14" t="s">
        <v>62</v>
      </c>
      <c r="E81" s="18">
        <f t="shared" si="49"/>
        <v>123659.162</v>
      </c>
      <c r="F81" s="21">
        <f t="shared" si="57"/>
        <v>12919.41244</v>
      </c>
      <c r="G81" s="18">
        <f t="shared" si="57"/>
        <v>19489.74956</v>
      </c>
      <c r="H81" s="21">
        <f t="shared" si="57"/>
        <v>15500</v>
      </c>
      <c r="I81" s="91">
        <f t="shared" ref="I81:J81" si="60">I68</f>
        <v>15750</v>
      </c>
      <c r="J81" s="21">
        <f t="shared" si="60"/>
        <v>60000</v>
      </c>
    </row>
    <row r="82" spans="1:10" ht="24" customHeight="1" x14ac:dyDescent="0.25">
      <c r="A82" s="113"/>
      <c r="B82" s="114"/>
      <c r="C82" s="115"/>
      <c r="D82" s="14" t="s">
        <v>6</v>
      </c>
      <c r="E82" s="18">
        <f t="shared" si="49"/>
        <v>0</v>
      </c>
      <c r="F82" s="21">
        <f t="shared" ref="F82:H82" si="61">F69</f>
        <v>0</v>
      </c>
      <c r="G82" s="18">
        <f t="shared" si="61"/>
        <v>0</v>
      </c>
      <c r="H82" s="21">
        <f t="shared" si="61"/>
        <v>0</v>
      </c>
      <c r="I82" s="91">
        <f t="shared" ref="I82" si="62">I69</f>
        <v>0</v>
      </c>
      <c r="J82" s="92"/>
    </row>
    <row r="83" spans="1:10" x14ac:dyDescent="0.25">
      <c r="E83" s="6"/>
    </row>
  </sheetData>
  <mergeCells count="32">
    <mergeCell ref="A4:A6"/>
    <mergeCell ref="B4:B6"/>
    <mergeCell ref="C4:C6"/>
    <mergeCell ref="D4:D6"/>
    <mergeCell ref="E4:H4"/>
    <mergeCell ref="A2:H2"/>
    <mergeCell ref="B14:B19"/>
    <mergeCell ref="A71:C76"/>
    <mergeCell ref="A32:A37"/>
    <mergeCell ref="B32:B37"/>
    <mergeCell ref="E5:E6"/>
    <mergeCell ref="A26:A31"/>
    <mergeCell ref="B26:B31"/>
    <mergeCell ref="C14:C19"/>
    <mergeCell ref="C26:C31"/>
    <mergeCell ref="A8:A13"/>
    <mergeCell ref="B8:B13"/>
    <mergeCell ref="C8:C13"/>
    <mergeCell ref="A20:A25"/>
    <mergeCell ref="B20:B25"/>
    <mergeCell ref="C20:C25"/>
    <mergeCell ref="A14:A19"/>
    <mergeCell ref="A77:C82"/>
    <mergeCell ref="C32:C37"/>
    <mergeCell ref="A57:E57"/>
    <mergeCell ref="A70:E70"/>
    <mergeCell ref="A38:C43"/>
    <mergeCell ref="A58:C63"/>
    <mergeCell ref="A64:C69"/>
    <mergeCell ref="A44:E44"/>
    <mergeCell ref="A45:C50"/>
    <mergeCell ref="A51:C56"/>
  </mergeCells>
  <printOptions horizontalCentered="1"/>
  <pageMargins left="1.1811023622047245" right="0.59055118110236227" top="0.59055118110236227" bottom="0.49212598425196852" header="0" footer="0"/>
  <pageSetup paperSize="9" scale="44" fitToHeight="0" orientation="landscape" r:id="rId1"/>
  <rowBreaks count="1" manualBreakCount="1">
    <brk id="50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5"/>
  <sheetViews>
    <sheetView view="pageBreakPreview" topLeftCell="A31" zoomScale="115" zoomScaleNormal="90" zoomScaleSheetLayoutView="115" workbookViewId="0">
      <selection activeCell="C35" sqref="C35:C45"/>
    </sheetView>
  </sheetViews>
  <sheetFormatPr defaultRowHeight="15" x14ac:dyDescent="0.25"/>
  <cols>
    <col min="1" max="1" width="15.85546875" customWidth="1"/>
    <col min="2" max="2" width="22.85546875" style="65" customWidth="1"/>
    <col min="3" max="3" width="44.85546875" customWidth="1"/>
    <col min="4" max="4" width="32.42578125" customWidth="1"/>
  </cols>
  <sheetData>
    <row r="1" spans="1:4" x14ac:dyDescent="0.25">
      <c r="A1" s="25"/>
      <c r="B1" s="64"/>
      <c r="C1" s="25"/>
      <c r="D1" s="29" t="s">
        <v>21</v>
      </c>
    </row>
    <row r="2" spans="1:4" x14ac:dyDescent="0.25">
      <c r="A2" s="151" t="s">
        <v>22</v>
      </c>
      <c r="B2" s="151"/>
      <c r="C2" s="151"/>
      <c r="D2" s="151"/>
    </row>
    <row r="4" spans="1:4" ht="90" customHeight="1" x14ac:dyDescent="0.25">
      <c r="A4" s="26" t="s">
        <v>14</v>
      </c>
      <c r="B4" s="26" t="s">
        <v>23</v>
      </c>
      <c r="C4" s="26" t="s">
        <v>24</v>
      </c>
      <c r="D4" s="26" t="s">
        <v>25</v>
      </c>
    </row>
    <row r="5" spans="1:4" x14ac:dyDescent="0.25">
      <c r="A5" s="27">
        <v>1</v>
      </c>
      <c r="B5" s="63">
        <v>2</v>
      </c>
      <c r="C5" s="27">
        <v>3</v>
      </c>
      <c r="D5" s="27">
        <v>4</v>
      </c>
    </row>
    <row r="6" spans="1:4" x14ac:dyDescent="0.25">
      <c r="A6" s="157" t="s">
        <v>65</v>
      </c>
      <c r="B6" s="157"/>
      <c r="C6" s="157"/>
      <c r="D6" s="157"/>
    </row>
    <row r="7" spans="1:4" ht="46.5" customHeight="1" x14ac:dyDescent="0.25">
      <c r="A7" s="157" t="s">
        <v>96</v>
      </c>
      <c r="B7" s="157"/>
      <c r="C7" s="157"/>
      <c r="D7" s="157"/>
    </row>
    <row r="8" spans="1:4" s="30" customFormat="1" ht="51" x14ac:dyDescent="0.25">
      <c r="A8" s="152">
        <v>1</v>
      </c>
      <c r="B8" s="152" t="s">
        <v>76</v>
      </c>
      <c r="C8" s="28" t="s">
        <v>127</v>
      </c>
      <c r="D8" s="62"/>
    </row>
    <row r="9" spans="1:4" s="30" customFormat="1" ht="51" x14ac:dyDescent="0.25">
      <c r="A9" s="158"/>
      <c r="B9" s="158"/>
      <c r="C9" s="28" t="s">
        <v>126</v>
      </c>
      <c r="D9" s="62"/>
    </row>
    <row r="10" spans="1:4" s="30" customFormat="1" ht="38.25" x14ac:dyDescent="0.25">
      <c r="A10" s="158"/>
      <c r="B10" s="158"/>
      <c r="C10" s="28" t="s">
        <v>124</v>
      </c>
      <c r="D10" s="28"/>
    </row>
    <row r="11" spans="1:4" s="30" customFormat="1" ht="38.25" x14ac:dyDescent="0.25">
      <c r="A11" s="158"/>
      <c r="B11" s="158"/>
      <c r="C11" s="28" t="s">
        <v>125</v>
      </c>
      <c r="D11" s="28"/>
    </row>
    <row r="12" spans="1:4" s="30" customFormat="1" ht="25.5" x14ac:dyDescent="0.25">
      <c r="A12" s="158"/>
      <c r="B12" s="158"/>
      <c r="C12" s="28" t="s">
        <v>128</v>
      </c>
      <c r="D12" s="28"/>
    </row>
    <row r="13" spans="1:4" s="30" customFormat="1" ht="25.5" x14ac:dyDescent="0.25">
      <c r="A13" s="159"/>
      <c r="B13" s="159"/>
      <c r="C13" s="28" t="s">
        <v>129</v>
      </c>
      <c r="D13" s="28"/>
    </row>
    <row r="14" spans="1:4" s="30" customFormat="1" ht="25.5" x14ac:dyDescent="0.25">
      <c r="A14" s="152">
        <v>2</v>
      </c>
      <c r="B14" s="152" t="s">
        <v>77</v>
      </c>
      <c r="C14" s="61" t="s">
        <v>130</v>
      </c>
      <c r="D14" s="62"/>
    </row>
    <row r="15" spans="1:4" s="30" customFormat="1" ht="25.5" x14ac:dyDescent="0.25">
      <c r="A15" s="153"/>
      <c r="B15" s="155"/>
      <c r="C15" s="61" t="s">
        <v>131</v>
      </c>
      <c r="D15" s="62"/>
    </row>
    <row r="16" spans="1:4" s="30" customFormat="1" ht="25.5" x14ac:dyDescent="0.25">
      <c r="A16" s="153"/>
      <c r="B16" s="155"/>
      <c r="C16" s="61" t="s">
        <v>132</v>
      </c>
      <c r="D16" s="62"/>
    </row>
    <row r="17" spans="1:4" s="30" customFormat="1" ht="25.5" x14ac:dyDescent="0.25">
      <c r="A17" s="154"/>
      <c r="B17" s="156"/>
      <c r="C17" s="61" t="s">
        <v>133</v>
      </c>
      <c r="D17" s="28"/>
    </row>
    <row r="18" spans="1:4" s="30" customFormat="1" ht="27.75" customHeight="1" x14ac:dyDescent="0.25">
      <c r="A18" s="160" t="s">
        <v>95</v>
      </c>
      <c r="B18" s="161"/>
      <c r="C18" s="161"/>
      <c r="D18" s="162"/>
    </row>
    <row r="19" spans="1:4" s="30" customFormat="1" ht="25.5" x14ac:dyDescent="0.25">
      <c r="A19" s="152">
        <v>3</v>
      </c>
      <c r="B19" s="152" t="s">
        <v>78</v>
      </c>
      <c r="C19" s="28" t="s">
        <v>118</v>
      </c>
      <c r="D19" s="62"/>
    </row>
    <row r="20" spans="1:4" s="30" customFormat="1" ht="38.25" x14ac:dyDescent="0.25">
      <c r="A20" s="155"/>
      <c r="B20" s="155"/>
      <c r="C20" s="28" t="s">
        <v>119</v>
      </c>
      <c r="D20" s="62"/>
    </row>
    <row r="21" spans="1:4" s="30" customFormat="1" ht="38.25" x14ac:dyDescent="0.25">
      <c r="A21" s="155"/>
      <c r="B21" s="155"/>
      <c r="C21" s="28" t="s">
        <v>120</v>
      </c>
      <c r="D21" s="62"/>
    </row>
    <row r="22" spans="1:4" s="30" customFormat="1" ht="38.25" x14ac:dyDescent="0.25">
      <c r="A22" s="155"/>
      <c r="B22" s="155"/>
      <c r="C22" s="28" t="s">
        <v>121</v>
      </c>
      <c r="D22" s="62"/>
    </row>
    <row r="23" spans="1:4" s="30" customFormat="1" ht="38.25" x14ac:dyDescent="0.25">
      <c r="A23" s="155"/>
      <c r="B23" s="155"/>
      <c r="C23" s="28" t="s">
        <v>122</v>
      </c>
      <c r="D23" s="62"/>
    </row>
    <row r="24" spans="1:4" s="30" customFormat="1" ht="25.5" x14ac:dyDescent="0.25">
      <c r="A24" s="155"/>
      <c r="B24" s="155"/>
      <c r="C24" s="28" t="s">
        <v>123</v>
      </c>
      <c r="D24" s="62"/>
    </row>
    <row r="25" spans="1:4" s="30" customFormat="1" ht="27.75" customHeight="1" x14ac:dyDescent="0.25">
      <c r="A25" s="152">
        <v>4</v>
      </c>
      <c r="B25" s="152" t="s">
        <v>79</v>
      </c>
      <c r="C25" s="28" t="s">
        <v>97</v>
      </c>
      <c r="D25" s="103"/>
    </row>
    <row r="26" spans="1:4" s="30" customFormat="1" ht="38.25" x14ac:dyDescent="0.25">
      <c r="A26" s="155"/>
      <c r="B26" s="158"/>
      <c r="C26" s="28" t="s">
        <v>98</v>
      </c>
      <c r="D26" s="103"/>
    </row>
    <row r="27" spans="1:4" s="30" customFormat="1" ht="25.5" x14ac:dyDescent="0.25">
      <c r="A27" s="155"/>
      <c r="B27" s="158"/>
      <c r="C27" s="28" t="s">
        <v>99</v>
      </c>
      <c r="D27" s="103"/>
    </row>
    <row r="28" spans="1:4" s="30" customFormat="1" ht="25.5" x14ac:dyDescent="0.25">
      <c r="A28" s="155"/>
      <c r="B28" s="158"/>
      <c r="C28" s="28" t="s">
        <v>100</v>
      </c>
      <c r="D28" s="103"/>
    </row>
    <row r="29" spans="1:4" s="30" customFormat="1" ht="38.25" x14ac:dyDescent="0.25">
      <c r="A29" s="155"/>
      <c r="B29" s="158"/>
      <c r="C29" s="28" t="s">
        <v>101</v>
      </c>
      <c r="D29" s="103"/>
    </row>
    <row r="30" spans="1:4" s="30" customFormat="1" ht="27.75" customHeight="1" x14ac:dyDescent="0.25">
      <c r="A30" s="155"/>
      <c r="B30" s="158"/>
      <c r="C30" s="28" t="s">
        <v>102</v>
      </c>
      <c r="D30" s="103"/>
    </row>
    <row r="31" spans="1:4" s="30" customFormat="1" ht="25.5" x14ac:dyDescent="0.25">
      <c r="A31" s="155"/>
      <c r="B31" s="158"/>
      <c r="C31" s="28" t="s">
        <v>103</v>
      </c>
      <c r="D31" s="28"/>
    </row>
    <row r="32" spans="1:4" s="30" customFormat="1" ht="25.5" x14ac:dyDescent="0.25">
      <c r="A32" s="155"/>
      <c r="B32" s="158"/>
      <c r="C32" s="28" t="s">
        <v>104</v>
      </c>
      <c r="D32" s="28"/>
    </row>
    <row r="33" spans="1:4" s="30" customFormat="1" ht="25.5" x14ac:dyDescent="0.25">
      <c r="A33" s="155"/>
      <c r="B33" s="158"/>
      <c r="C33" s="28" t="s">
        <v>106</v>
      </c>
      <c r="D33" s="28"/>
    </row>
    <row r="34" spans="1:4" s="30" customFormat="1" ht="38.25" x14ac:dyDescent="0.25">
      <c r="A34" s="155"/>
      <c r="B34" s="158"/>
      <c r="C34" s="28" t="s">
        <v>105</v>
      </c>
      <c r="D34" s="28"/>
    </row>
    <row r="35" spans="1:4" s="30" customFormat="1" ht="25.5" x14ac:dyDescent="0.25">
      <c r="A35" s="155"/>
      <c r="B35" s="158"/>
      <c r="C35" s="28" t="s">
        <v>117</v>
      </c>
      <c r="D35" s="28"/>
    </row>
    <row r="36" spans="1:4" s="30" customFormat="1" x14ac:dyDescent="0.25">
      <c r="A36" s="155"/>
      <c r="B36" s="158"/>
      <c r="C36" s="28" t="s">
        <v>116</v>
      </c>
      <c r="D36" s="28"/>
    </row>
    <row r="37" spans="1:4" s="30" customFormat="1" x14ac:dyDescent="0.25">
      <c r="A37" s="155"/>
      <c r="B37" s="158"/>
      <c r="C37" s="28" t="s">
        <v>114</v>
      </c>
      <c r="D37" s="28"/>
    </row>
    <row r="38" spans="1:4" s="30" customFormat="1" ht="25.5" x14ac:dyDescent="0.25">
      <c r="A38" s="155"/>
      <c r="B38" s="158"/>
      <c r="C38" s="28" t="s">
        <v>112</v>
      </c>
      <c r="D38" s="28"/>
    </row>
    <row r="39" spans="1:4" s="30" customFormat="1" x14ac:dyDescent="0.25">
      <c r="A39" s="155"/>
      <c r="B39" s="158"/>
      <c r="C39" s="28" t="s">
        <v>115</v>
      </c>
      <c r="D39" s="28"/>
    </row>
    <row r="40" spans="1:4" s="30" customFormat="1" ht="25.5" x14ac:dyDescent="0.25">
      <c r="A40" s="155"/>
      <c r="B40" s="158"/>
      <c r="C40" s="28" t="s">
        <v>113</v>
      </c>
      <c r="D40" s="28"/>
    </row>
    <row r="41" spans="1:4" s="30" customFormat="1" ht="25.5" x14ac:dyDescent="0.25">
      <c r="A41" s="155"/>
      <c r="B41" s="158"/>
      <c r="C41" s="28" t="s">
        <v>111</v>
      </c>
      <c r="D41" s="28"/>
    </row>
    <row r="42" spans="1:4" s="30" customFormat="1" x14ac:dyDescent="0.25">
      <c r="A42" s="155"/>
      <c r="B42" s="158"/>
      <c r="C42" s="28" t="s">
        <v>110</v>
      </c>
      <c r="D42" s="28"/>
    </row>
    <row r="43" spans="1:4" s="30" customFormat="1" x14ac:dyDescent="0.25">
      <c r="A43" s="155"/>
      <c r="B43" s="158"/>
      <c r="C43" s="28" t="s">
        <v>109</v>
      </c>
      <c r="D43" s="28"/>
    </row>
    <row r="44" spans="1:4" s="30" customFormat="1" ht="25.5" x14ac:dyDescent="0.25">
      <c r="A44" s="155"/>
      <c r="B44" s="158"/>
      <c r="C44" s="28" t="s">
        <v>107</v>
      </c>
      <c r="D44" s="28"/>
    </row>
    <row r="45" spans="1:4" s="30" customFormat="1" ht="25.5" x14ac:dyDescent="0.25">
      <c r="A45" s="156"/>
      <c r="B45" s="159"/>
      <c r="C45" s="104" t="s">
        <v>108</v>
      </c>
      <c r="D45" s="28"/>
    </row>
  </sheetData>
  <mergeCells count="12">
    <mergeCell ref="A2:D2"/>
    <mergeCell ref="A14:A17"/>
    <mergeCell ref="B14:B17"/>
    <mergeCell ref="A25:A45"/>
    <mergeCell ref="A6:D6"/>
    <mergeCell ref="A7:D7"/>
    <mergeCell ref="A19:A24"/>
    <mergeCell ref="B19:B24"/>
    <mergeCell ref="B8:B13"/>
    <mergeCell ref="A8:A13"/>
    <mergeCell ref="B25:B45"/>
    <mergeCell ref="A18:D18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="110" zoomScaleNormal="100" zoomScaleSheetLayoutView="110" workbookViewId="0">
      <selection activeCell="F5" sqref="F5:F7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0" max="10" width="9.140625" style="30"/>
    <col min="12" max="12" width="12" customWidth="1"/>
    <col min="13" max="13" width="10.85546875" customWidth="1"/>
  </cols>
  <sheetData>
    <row r="1" spans="1:13" ht="15.75" x14ac:dyDescent="0.25">
      <c r="A1" s="164" t="s">
        <v>27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</row>
    <row r="2" spans="1:13" ht="15.75" x14ac:dyDescent="0.25">
      <c r="A2" s="165" t="s">
        <v>28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</row>
    <row r="3" spans="1:13" ht="54.75" customHeight="1" x14ac:dyDescent="0.25">
      <c r="A3" s="166" t="s">
        <v>91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</row>
    <row r="4" spans="1:13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</row>
    <row r="5" spans="1:13" ht="15.75" customHeight="1" x14ac:dyDescent="0.25">
      <c r="A5" s="167" t="s">
        <v>29</v>
      </c>
      <c r="B5" s="167" t="s">
        <v>30</v>
      </c>
      <c r="C5" s="167" t="s">
        <v>31</v>
      </c>
      <c r="D5" s="167" t="s">
        <v>32</v>
      </c>
      <c r="E5" s="167" t="s">
        <v>33</v>
      </c>
      <c r="F5" s="167" t="s">
        <v>92</v>
      </c>
      <c r="G5" s="167" t="s">
        <v>34</v>
      </c>
      <c r="H5" s="163" t="s">
        <v>35</v>
      </c>
      <c r="I5" s="163"/>
      <c r="J5" s="163"/>
      <c r="K5" s="163"/>
      <c r="L5" s="167" t="s">
        <v>36</v>
      </c>
      <c r="M5" s="167" t="s">
        <v>37</v>
      </c>
    </row>
    <row r="6" spans="1:13" ht="15.75" customHeight="1" x14ac:dyDescent="0.25">
      <c r="A6" s="168"/>
      <c r="B6" s="168"/>
      <c r="C6" s="168"/>
      <c r="D6" s="168"/>
      <c r="E6" s="168"/>
      <c r="F6" s="168"/>
      <c r="G6" s="168"/>
      <c r="H6" s="163" t="s">
        <v>2</v>
      </c>
      <c r="I6" s="163"/>
      <c r="J6" s="163"/>
      <c r="K6" s="163"/>
      <c r="L6" s="168"/>
      <c r="M6" s="168"/>
    </row>
    <row r="7" spans="1:13" ht="31.5" x14ac:dyDescent="0.25">
      <c r="A7" s="169"/>
      <c r="B7" s="169"/>
      <c r="C7" s="169"/>
      <c r="D7" s="169"/>
      <c r="E7" s="169"/>
      <c r="F7" s="169"/>
      <c r="G7" s="169"/>
      <c r="H7" s="163"/>
      <c r="I7" s="95" t="s">
        <v>38</v>
      </c>
      <c r="J7" s="95" t="s">
        <v>75</v>
      </c>
      <c r="K7" s="95" t="s">
        <v>81</v>
      </c>
      <c r="L7" s="169"/>
      <c r="M7" s="169"/>
    </row>
    <row r="8" spans="1:13" ht="15.75" x14ac:dyDescent="0.25">
      <c r="A8" s="96">
        <v>1</v>
      </c>
      <c r="B8" s="96">
        <v>2</v>
      </c>
      <c r="C8" s="96">
        <v>3</v>
      </c>
      <c r="D8" s="96">
        <v>4</v>
      </c>
      <c r="E8" s="96">
        <v>5</v>
      </c>
      <c r="F8" s="96">
        <v>6</v>
      </c>
      <c r="G8" s="96">
        <v>7</v>
      </c>
      <c r="H8" s="96">
        <v>8</v>
      </c>
      <c r="I8" s="96">
        <v>9</v>
      </c>
      <c r="J8" s="96">
        <v>10</v>
      </c>
      <c r="K8" s="96">
        <v>11</v>
      </c>
      <c r="L8" s="96">
        <v>12</v>
      </c>
      <c r="M8" s="96">
        <v>13</v>
      </c>
    </row>
    <row r="9" spans="1:13" ht="15.75" x14ac:dyDescent="0.25">
      <c r="A9" s="44"/>
      <c r="B9" s="45"/>
      <c r="C9" s="46"/>
      <c r="D9" s="46"/>
      <c r="E9" s="31"/>
      <c r="F9" s="46"/>
      <c r="G9" s="46"/>
      <c r="H9" s="54"/>
      <c r="I9" s="55"/>
      <c r="J9" s="55"/>
      <c r="K9" s="55"/>
      <c r="L9" s="46"/>
      <c r="M9" s="38"/>
    </row>
    <row r="10" spans="1:13" ht="15.75" x14ac:dyDescent="0.25">
      <c r="A10" s="44"/>
      <c r="B10" s="45"/>
      <c r="C10" s="46"/>
      <c r="D10" s="46"/>
      <c r="E10" s="46"/>
      <c r="F10" s="46"/>
      <c r="G10" s="46"/>
      <c r="H10" s="54"/>
      <c r="I10" s="54"/>
      <c r="J10" s="54"/>
      <c r="K10" s="54"/>
      <c r="L10" s="46"/>
      <c r="M10" s="38"/>
    </row>
    <row r="11" spans="1:13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38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B11" sqref="B11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64" t="s">
        <v>39</v>
      </c>
      <c r="B1" s="164"/>
      <c r="C1" s="164"/>
      <c r="D1" s="164"/>
      <c r="E1" s="164"/>
      <c r="F1" s="164"/>
      <c r="G1" s="164"/>
    </row>
    <row r="2" spans="1:7" ht="15.75" x14ac:dyDescent="0.25">
      <c r="A2" s="165" t="s">
        <v>40</v>
      </c>
      <c r="B2" s="165"/>
      <c r="C2" s="165"/>
      <c r="D2" s="165"/>
      <c r="E2" s="165"/>
      <c r="F2" s="165"/>
      <c r="G2" s="165"/>
    </row>
    <row r="3" spans="1:7" ht="15.75" x14ac:dyDescent="0.25">
      <c r="A3" s="32"/>
      <c r="B3" s="32"/>
      <c r="C3" s="32"/>
      <c r="D3" s="32"/>
      <c r="E3" s="32"/>
      <c r="F3" s="32"/>
      <c r="G3" s="32"/>
    </row>
    <row r="4" spans="1:7" ht="78.75" x14ac:dyDescent="0.25">
      <c r="A4" s="41" t="s">
        <v>0</v>
      </c>
      <c r="B4" s="41" t="s">
        <v>93</v>
      </c>
      <c r="C4" s="41" t="s">
        <v>31</v>
      </c>
      <c r="D4" s="41" t="s">
        <v>41</v>
      </c>
      <c r="E4" s="41" t="s">
        <v>42</v>
      </c>
      <c r="F4" s="41" t="s">
        <v>43</v>
      </c>
      <c r="G4" s="41" t="s">
        <v>44</v>
      </c>
    </row>
    <row r="5" spans="1:7" x14ac:dyDescent="0.25">
      <c r="A5" s="33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</row>
    <row r="6" spans="1:7" ht="15.75" x14ac:dyDescent="0.25">
      <c r="A6" s="34"/>
      <c r="B6" s="35"/>
      <c r="C6" s="36"/>
      <c r="D6" s="36"/>
      <c r="E6" s="36"/>
      <c r="F6" s="36"/>
      <c r="G6" s="38"/>
    </row>
    <row r="7" spans="1:7" ht="15.75" x14ac:dyDescent="0.25">
      <c r="A7" s="34"/>
      <c r="B7" s="35"/>
      <c r="C7" s="36"/>
      <c r="D7" s="36"/>
      <c r="E7" s="36"/>
      <c r="F7" s="36"/>
      <c r="G7" s="38"/>
    </row>
    <row r="8" spans="1:7" ht="15.75" x14ac:dyDescent="0.25">
      <c r="A8" s="39"/>
      <c r="B8" s="40"/>
      <c r="C8" s="37"/>
      <c r="D8" s="37"/>
      <c r="E8" s="37"/>
      <c r="F8" s="37"/>
      <c r="G8" s="38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B6" sqref="B6"/>
    </sheetView>
  </sheetViews>
  <sheetFormatPr defaultRowHeight="15" x14ac:dyDescent="0.25"/>
  <cols>
    <col min="1" max="1" width="6.85546875" customWidth="1"/>
    <col min="2" max="2" width="28.85546875" customWidth="1"/>
    <col min="3" max="3" width="42.28515625" customWidth="1"/>
    <col min="4" max="4" width="55.140625" customWidth="1"/>
  </cols>
  <sheetData>
    <row r="1" spans="1:4" ht="15.75" x14ac:dyDescent="0.25">
      <c r="A1" s="164" t="s">
        <v>26</v>
      </c>
      <c r="B1" s="164"/>
      <c r="C1" s="164"/>
      <c r="D1" s="164"/>
    </row>
    <row r="2" spans="1:4" ht="15.75" x14ac:dyDescent="0.25">
      <c r="A2" s="165" t="s">
        <v>45</v>
      </c>
      <c r="B2" s="165"/>
      <c r="C2" s="165"/>
      <c r="D2" s="165"/>
    </row>
    <row r="3" spans="1:4" ht="35.25" customHeight="1" x14ac:dyDescent="0.25">
      <c r="A3" s="170" t="s">
        <v>46</v>
      </c>
      <c r="B3" s="170"/>
      <c r="C3" s="170"/>
      <c r="D3" s="170"/>
    </row>
    <row r="4" spans="1:4" ht="15.75" x14ac:dyDescent="0.25">
      <c r="A4" s="165" t="s">
        <v>47</v>
      </c>
      <c r="B4" s="165"/>
      <c r="C4" s="165"/>
      <c r="D4" s="165"/>
    </row>
    <row r="5" spans="1:4" ht="15.75" x14ac:dyDescent="0.25">
      <c r="A5" s="42"/>
      <c r="B5" s="42"/>
      <c r="C5" s="42"/>
      <c r="D5" s="42"/>
    </row>
    <row r="6" spans="1:4" ht="84.75" customHeight="1" x14ac:dyDescent="0.25">
      <c r="A6" s="50" t="s">
        <v>0</v>
      </c>
      <c r="B6" s="50" t="s">
        <v>94</v>
      </c>
      <c r="C6" s="50" t="s">
        <v>48</v>
      </c>
      <c r="D6" s="50" t="s">
        <v>49</v>
      </c>
    </row>
    <row r="7" spans="1:4" x14ac:dyDescent="0.25">
      <c r="A7" s="43">
        <v>1</v>
      </c>
      <c r="B7" s="43">
        <v>2</v>
      </c>
      <c r="C7" s="43">
        <v>3</v>
      </c>
      <c r="D7" s="43">
        <v>4</v>
      </c>
    </row>
    <row r="8" spans="1:4" ht="15.75" x14ac:dyDescent="0.25">
      <c r="A8" s="44"/>
      <c r="B8" s="45"/>
      <c r="C8" s="46"/>
      <c r="D8" s="46"/>
    </row>
    <row r="9" spans="1:4" ht="15.75" x14ac:dyDescent="0.25">
      <c r="A9" s="44"/>
      <c r="B9" s="45"/>
      <c r="C9" s="46"/>
      <c r="D9" s="46"/>
    </row>
    <row r="10" spans="1:4" ht="15.75" x14ac:dyDescent="0.25">
      <c r="A10" s="48"/>
      <c r="B10" s="49"/>
      <c r="C10" s="47"/>
      <c r="D10" s="47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18" sqref="D18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64" t="s">
        <v>50</v>
      </c>
      <c r="B1" s="164"/>
      <c r="C1" s="164"/>
      <c r="D1" s="164"/>
      <c r="E1" s="164"/>
      <c r="F1" s="164"/>
      <c r="G1" s="164"/>
      <c r="H1" s="164"/>
      <c r="I1" s="164"/>
      <c r="J1" s="164"/>
    </row>
    <row r="2" spans="1:10" ht="15.75" x14ac:dyDescent="0.25">
      <c r="A2" s="165" t="s">
        <v>51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ht="22.5" customHeight="1" x14ac:dyDescent="0.25">
      <c r="A3" s="166" t="s">
        <v>52</v>
      </c>
      <c r="B3" s="166"/>
      <c r="C3" s="166"/>
      <c r="D3" s="166"/>
      <c r="E3" s="166"/>
      <c r="F3" s="166"/>
      <c r="G3" s="166"/>
      <c r="H3" s="166"/>
      <c r="I3" s="166"/>
      <c r="J3" s="166"/>
    </row>
    <row r="4" spans="1:10" ht="15.75" x14ac:dyDescent="0.25">
      <c r="A4" s="51"/>
      <c r="B4" s="51"/>
      <c r="C4" s="51"/>
      <c r="D4" s="51"/>
      <c r="E4" s="51"/>
      <c r="F4" s="51"/>
      <c r="G4" s="51"/>
      <c r="H4" s="51"/>
      <c r="I4" s="51"/>
      <c r="J4" s="51"/>
    </row>
    <row r="5" spans="1:10" ht="15.75" x14ac:dyDescent="0.25">
      <c r="A5" s="167" t="s">
        <v>0</v>
      </c>
      <c r="B5" s="167" t="s">
        <v>53</v>
      </c>
      <c r="C5" s="167" t="s">
        <v>54</v>
      </c>
      <c r="D5" s="167" t="s">
        <v>55</v>
      </c>
      <c r="E5" s="167" t="s">
        <v>56</v>
      </c>
      <c r="F5" s="163" t="s">
        <v>57</v>
      </c>
      <c r="G5" s="163"/>
      <c r="H5" s="163"/>
      <c r="I5" s="163"/>
      <c r="J5" s="163"/>
    </row>
    <row r="6" spans="1:10" ht="15.75" x14ac:dyDescent="0.25">
      <c r="A6" s="168"/>
      <c r="B6" s="168"/>
      <c r="C6" s="168"/>
      <c r="D6" s="168"/>
      <c r="E6" s="168"/>
      <c r="F6" s="163" t="s">
        <v>2</v>
      </c>
      <c r="G6" s="163" t="s">
        <v>3</v>
      </c>
      <c r="H6" s="163"/>
      <c r="I6" s="163"/>
      <c r="J6" s="163"/>
    </row>
    <row r="7" spans="1:10" ht="31.5" x14ac:dyDescent="0.25">
      <c r="A7" s="169"/>
      <c r="B7" s="169"/>
      <c r="C7" s="169"/>
      <c r="D7" s="169"/>
      <c r="E7" s="169"/>
      <c r="F7" s="163"/>
      <c r="G7" s="52" t="s">
        <v>58</v>
      </c>
      <c r="H7" s="52" t="s">
        <v>58</v>
      </c>
      <c r="I7" s="52" t="s">
        <v>58</v>
      </c>
      <c r="J7" s="52" t="s">
        <v>59</v>
      </c>
    </row>
    <row r="8" spans="1:10" x14ac:dyDescent="0.25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</row>
    <row r="9" spans="1:10" ht="15.75" x14ac:dyDescent="0.25">
      <c r="A9" s="56"/>
      <c r="B9" s="57"/>
      <c r="C9" s="54"/>
      <c r="D9" s="54"/>
      <c r="E9" s="55"/>
      <c r="F9" s="54"/>
      <c r="G9" s="54"/>
      <c r="H9" s="55"/>
      <c r="I9" s="55"/>
      <c r="J9" s="55"/>
    </row>
    <row r="10" spans="1:10" ht="15.75" x14ac:dyDescent="0.25">
      <c r="A10" s="56"/>
      <c r="B10" s="57"/>
      <c r="C10" s="54"/>
      <c r="D10" s="54"/>
      <c r="E10" s="54"/>
      <c r="F10" s="54"/>
      <c r="G10" s="54"/>
      <c r="H10" s="54"/>
      <c r="I10" s="54"/>
      <c r="J10" s="54"/>
    </row>
    <row r="11" spans="1:10" ht="15.75" x14ac:dyDescent="0.25">
      <c r="A11" s="56"/>
      <c r="B11" s="57"/>
      <c r="C11" s="54"/>
      <c r="D11" s="54"/>
      <c r="E11" s="54"/>
      <c r="F11" s="54"/>
      <c r="G11" s="54"/>
      <c r="H11" s="54"/>
      <c r="I11" s="54"/>
      <c r="J11" s="5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view="pageBreakPreview" zoomScale="80" zoomScaleNormal="80" zoomScaleSheetLayoutView="80" workbookViewId="0">
      <selection activeCell="N8" sqref="N8"/>
    </sheetView>
  </sheetViews>
  <sheetFormatPr defaultRowHeight="15" x14ac:dyDescent="0.25"/>
  <cols>
    <col min="1" max="1" width="10.5703125" customWidth="1"/>
    <col min="2" max="2" width="49.7109375" customWidth="1"/>
    <col min="3" max="3" width="21.140625" customWidth="1"/>
    <col min="4" max="4" width="19.140625" customWidth="1"/>
    <col min="5" max="5" width="17" customWidth="1"/>
    <col min="6" max="6" width="14.140625" customWidth="1"/>
    <col min="7" max="7" width="15" customWidth="1"/>
    <col min="8" max="8" width="14.28515625" customWidth="1"/>
    <col min="9" max="9" width="18.85546875" customWidth="1"/>
  </cols>
  <sheetData>
    <row r="1" spans="1:9" x14ac:dyDescent="0.25">
      <c r="A1" s="58"/>
      <c r="B1" s="58"/>
      <c r="C1" s="58"/>
      <c r="D1" s="58"/>
      <c r="E1" s="58"/>
      <c r="F1" s="58"/>
      <c r="G1" s="58"/>
      <c r="H1" s="58"/>
      <c r="I1" s="60" t="s">
        <v>60</v>
      </c>
    </row>
    <row r="2" spans="1:9" x14ac:dyDescent="0.25">
      <c r="A2" s="171" t="s">
        <v>61</v>
      </c>
      <c r="B2" s="171"/>
      <c r="C2" s="171"/>
      <c r="D2" s="171"/>
      <c r="E2" s="171"/>
      <c r="F2" s="171"/>
      <c r="G2" s="171"/>
      <c r="H2" s="171"/>
      <c r="I2" s="171"/>
    </row>
    <row r="3" spans="1:9" x14ac:dyDescent="0.25">
      <c r="A3" s="171"/>
      <c r="B3" s="171"/>
      <c r="C3" s="171"/>
      <c r="D3" s="171"/>
      <c r="E3" s="171"/>
      <c r="F3" s="171"/>
      <c r="G3" s="171"/>
      <c r="H3" s="171"/>
      <c r="I3" s="171"/>
    </row>
    <row r="4" spans="1:9" x14ac:dyDescent="0.25">
      <c r="A4" s="58"/>
      <c r="B4" s="59"/>
      <c r="C4" s="58"/>
      <c r="D4" s="58"/>
      <c r="E4" s="58"/>
      <c r="F4" s="58"/>
      <c r="G4" s="58"/>
      <c r="H4" s="58"/>
      <c r="I4" s="58"/>
    </row>
    <row r="5" spans="1:9" ht="16.5" customHeight="1" x14ac:dyDescent="0.25">
      <c r="A5" s="172" t="s">
        <v>82</v>
      </c>
      <c r="B5" s="172" t="s">
        <v>83</v>
      </c>
      <c r="C5" s="172" t="s">
        <v>84</v>
      </c>
      <c r="D5" s="172"/>
      <c r="E5" s="172"/>
      <c r="F5" s="172"/>
      <c r="G5" s="172"/>
      <c r="H5" s="172"/>
      <c r="I5" s="173" t="s">
        <v>85</v>
      </c>
    </row>
    <row r="6" spans="1:9" ht="76.5" customHeight="1" x14ac:dyDescent="0.25">
      <c r="A6" s="172"/>
      <c r="B6" s="172"/>
      <c r="C6" s="172"/>
      <c r="D6" s="97" t="s">
        <v>86</v>
      </c>
      <c r="E6" s="97" t="s">
        <v>87</v>
      </c>
      <c r="F6" s="97" t="s">
        <v>88</v>
      </c>
      <c r="G6" s="97" t="s">
        <v>89</v>
      </c>
      <c r="H6" s="97" t="s">
        <v>90</v>
      </c>
      <c r="I6" s="174"/>
    </row>
    <row r="7" spans="1:9" ht="24" customHeight="1" x14ac:dyDescent="0.25">
      <c r="A7" s="97">
        <v>1</v>
      </c>
      <c r="B7" s="97">
        <v>2</v>
      </c>
      <c r="C7" s="97">
        <v>3</v>
      </c>
      <c r="D7" s="97">
        <v>4</v>
      </c>
      <c r="E7" s="97">
        <v>5</v>
      </c>
      <c r="F7" s="98">
        <v>6</v>
      </c>
      <c r="G7" s="98">
        <v>7</v>
      </c>
      <c r="H7" s="97">
        <v>8</v>
      </c>
      <c r="I7" s="99">
        <v>9</v>
      </c>
    </row>
    <row r="8" spans="1:9" ht="60.75" customHeight="1" x14ac:dyDescent="0.25">
      <c r="A8" s="97"/>
      <c r="B8" s="100"/>
      <c r="C8" s="101"/>
      <c r="D8" s="102"/>
      <c r="E8" s="102"/>
      <c r="F8" s="102"/>
      <c r="G8" s="102"/>
      <c r="H8" s="101"/>
      <c r="I8" s="101"/>
    </row>
    <row r="9" spans="1:9" ht="49.5" customHeight="1" x14ac:dyDescent="0.25">
      <c r="A9" s="97"/>
      <c r="B9" s="100"/>
      <c r="C9" s="101"/>
      <c r="D9" s="102"/>
      <c r="E9" s="102"/>
      <c r="F9" s="102"/>
      <c r="G9" s="102"/>
      <c r="H9" s="101"/>
      <c r="I9" s="101"/>
    </row>
  </sheetData>
  <mergeCells count="6">
    <mergeCell ref="A2:I3"/>
    <mergeCell ref="A5:A6"/>
    <mergeCell ref="B5:B6"/>
    <mergeCell ref="C5:C6"/>
    <mergeCell ref="D5:H5"/>
    <mergeCell ref="I5:I6"/>
  </mergeCells>
  <pageMargins left="0.7" right="0.7" top="0.75" bottom="0.75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2024-06-27T04:50:26Z</dcterms:modified>
</cp:coreProperties>
</file>