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3 комфорт\МП\364-п от 10.06.2019г - копия\"/>
    </mc:Choice>
  </mc:AlternateContent>
  <bookViews>
    <workbookView xWindow="0" yWindow="0" windowWidth="15255" windowHeight="10740" activeTab="2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3" l="1"/>
  <c r="F37" i="3"/>
  <c r="F25" i="3" l="1"/>
  <c r="F19" i="3"/>
  <c r="G54" i="3" l="1"/>
  <c r="H54" i="3"/>
  <c r="I54" i="3"/>
  <c r="J54" i="3"/>
  <c r="K54" i="3"/>
  <c r="L54" i="3"/>
  <c r="M54" i="3"/>
  <c r="N54" i="3"/>
  <c r="O54" i="3"/>
  <c r="P54" i="3"/>
  <c r="Q54" i="3"/>
  <c r="G55" i="3"/>
  <c r="H55" i="3"/>
  <c r="I55" i="3"/>
  <c r="J55" i="3"/>
  <c r="K55" i="3"/>
  <c r="L55" i="3"/>
  <c r="M55" i="3"/>
  <c r="N55" i="3"/>
  <c r="O55" i="3"/>
  <c r="P55" i="3"/>
  <c r="Q55" i="3"/>
  <c r="G56" i="3"/>
  <c r="H56" i="3"/>
  <c r="I56" i="3"/>
  <c r="J56" i="3"/>
  <c r="K56" i="3"/>
  <c r="L56" i="3"/>
  <c r="M56" i="3"/>
  <c r="N56" i="3"/>
  <c r="O56" i="3"/>
  <c r="P56" i="3"/>
  <c r="Q56" i="3"/>
  <c r="G57" i="3"/>
  <c r="H57" i="3"/>
  <c r="I57" i="3"/>
  <c r="J57" i="3"/>
  <c r="K57" i="3"/>
  <c r="L57" i="3"/>
  <c r="M57" i="3"/>
  <c r="N57" i="3"/>
  <c r="O57" i="3"/>
  <c r="P57" i="3"/>
  <c r="Q57" i="3"/>
  <c r="G58" i="3"/>
  <c r="H58" i="3"/>
  <c r="I58" i="3"/>
  <c r="J58" i="3"/>
  <c r="K58" i="3"/>
  <c r="L58" i="3"/>
  <c r="M58" i="3"/>
  <c r="N58" i="3"/>
  <c r="O58" i="3"/>
  <c r="P58" i="3"/>
  <c r="Q58" i="3"/>
  <c r="F38" i="3"/>
  <c r="F51" i="3"/>
  <c r="F58" i="3"/>
  <c r="F55" i="3"/>
  <c r="F56" i="3"/>
  <c r="F54" i="3"/>
  <c r="G50" i="3"/>
  <c r="H50" i="3"/>
  <c r="I50" i="3"/>
  <c r="J50" i="3"/>
  <c r="K50" i="3"/>
  <c r="L50" i="3"/>
  <c r="M50" i="3"/>
  <c r="N50" i="3"/>
  <c r="O50" i="3"/>
  <c r="P50" i="3"/>
  <c r="Q50" i="3"/>
  <c r="F50" i="3"/>
  <c r="F57" i="3" s="1"/>
  <c r="G49" i="3"/>
  <c r="H49" i="3"/>
  <c r="I49" i="3"/>
  <c r="J49" i="3"/>
  <c r="K49" i="3"/>
  <c r="L49" i="3"/>
  <c r="M49" i="3"/>
  <c r="N49" i="3"/>
  <c r="O49" i="3"/>
  <c r="P49" i="3"/>
  <c r="Q49" i="3"/>
  <c r="F49" i="3"/>
  <c r="G48" i="3"/>
  <c r="H48" i="3"/>
  <c r="I48" i="3"/>
  <c r="J48" i="3"/>
  <c r="K48" i="3"/>
  <c r="L48" i="3"/>
  <c r="M48" i="3"/>
  <c r="N48" i="3"/>
  <c r="O48" i="3"/>
  <c r="P48" i="3"/>
  <c r="Q48" i="3"/>
  <c r="F48" i="3"/>
  <c r="E47" i="3"/>
  <c r="G47" i="3"/>
  <c r="H47" i="3"/>
  <c r="I47" i="3"/>
  <c r="J47" i="3"/>
  <c r="K47" i="3"/>
  <c r="L47" i="3"/>
  <c r="M47" i="3"/>
  <c r="N47" i="3"/>
  <c r="O47" i="3"/>
  <c r="P47" i="3"/>
  <c r="Q47" i="3"/>
  <c r="F47" i="3"/>
  <c r="H38" i="3" l="1"/>
  <c r="F24" i="3"/>
  <c r="G38" i="3" l="1"/>
  <c r="J38" i="3"/>
  <c r="I37" i="3"/>
  <c r="I38" i="3"/>
  <c r="F11" i="3" l="1"/>
  <c r="F26" i="3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9" i="3" l="1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33" i="3" s="1"/>
  <c r="E43" i="3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J9" i="1"/>
  <c r="K9" i="1"/>
  <c r="L9" i="1"/>
  <c r="M9" i="1"/>
  <c r="N9" i="1"/>
  <c r="O9" i="1"/>
  <c r="P9" i="1"/>
  <c r="Q9" i="1"/>
  <c r="R9" i="1"/>
  <c r="S9" i="1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G13" i="1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G66" i="1"/>
  <c r="H66" i="1"/>
  <c r="I66" i="1"/>
  <c r="F66" i="1"/>
  <c r="E53" i="3" l="1"/>
  <c r="K9" i="3"/>
  <c r="K36" i="3"/>
  <c r="M38" i="3"/>
  <c r="J33" i="3"/>
  <c r="K35" i="3"/>
  <c r="L9" i="3"/>
  <c r="K34" i="3"/>
  <c r="M37" i="3"/>
  <c r="E66" i="1"/>
  <c r="E48" i="3"/>
  <c r="G69" i="1"/>
  <c r="K33" i="3" l="1"/>
  <c r="N38" i="3"/>
  <c r="L34" i="3"/>
  <c r="L35" i="3"/>
  <c r="L36" i="3"/>
  <c r="N37" i="3"/>
  <c r="G19" i="1"/>
  <c r="G43" i="1" s="1"/>
  <c r="M9" i="3" l="1"/>
  <c r="M36" i="3"/>
  <c r="M35" i="3"/>
  <c r="N9" i="3"/>
  <c r="M34" i="3"/>
  <c r="L33" i="3"/>
  <c r="O38" i="3"/>
  <c r="O37" i="3"/>
  <c r="G9" i="1"/>
  <c r="G70" i="1"/>
  <c r="M33" i="3" l="1"/>
  <c r="N35" i="3"/>
  <c r="N34" i="3"/>
  <c r="Q38" i="3"/>
  <c r="P38" i="3"/>
  <c r="N36" i="3"/>
  <c r="P37" i="3"/>
  <c r="F13" i="1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F12" i="1"/>
  <c r="F24" i="1"/>
  <c r="F21" i="1" s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G15" i="1"/>
  <c r="H15" i="1"/>
  <c r="I15" i="1"/>
  <c r="F15" i="1"/>
  <c r="H9" i="1"/>
  <c r="I9" i="1"/>
  <c r="O33" i="3" l="1"/>
  <c r="Q37" i="3"/>
  <c r="E37" i="3" s="1"/>
  <c r="P34" i="3"/>
  <c r="Q36" i="3"/>
  <c r="P36" i="3"/>
  <c r="Q35" i="3"/>
  <c r="P35" i="3"/>
  <c r="E13" i="3"/>
  <c r="F42" i="1"/>
  <c r="E42" i="1" s="1"/>
  <c r="E53" i="1"/>
  <c r="F9" i="1"/>
  <c r="E9" i="1" s="1"/>
  <c r="E43" i="1"/>
  <c r="E40" i="1"/>
  <c r="E41" i="1"/>
  <c r="E34" i="1"/>
  <c r="E22" i="1"/>
  <c r="E12" i="3" l="1"/>
  <c r="E35" i="3"/>
  <c r="E36" i="3"/>
  <c r="Q9" i="3"/>
  <c r="E9" i="3" s="1"/>
  <c r="P33" i="3"/>
  <c r="E11" i="3"/>
  <c r="Q34" i="3"/>
  <c r="E10" i="3"/>
  <c r="I67" i="1"/>
  <c r="H67" i="1"/>
  <c r="E16" i="1"/>
  <c r="E10" i="1"/>
  <c r="Q33" i="3" l="1"/>
  <c r="E34" i="3"/>
  <c r="I70" i="1"/>
  <c r="H70" i="1"/>
  <c r="H69" i="1"/>
  <c r="F69" i="1"/>
  <c r="I68" i="1"/>
  <c r="H68" i="1"/>
  <c r="G68" i="1"/>
  <c r="G67" i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H65" i="1" l="1"/>
  <c r="I65" i="1"/>
  <c r="E67" i="1"/>
  <c r="F65" i="1"/>
  <c r="G65" i="1"/>
  <c r="G52" i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65" i="1" l="1"/>
  <c r="E54" i="1"/>
  <c r="F39" i="1"/>
  <c r="E39" i="1" s="1"/>
  <c r="F55" i="1"/>
  <c r="E55" i="1" s="1"/>
  <c r="F57" i="1"/>
  <c r="E57" i="1" s="1"/>
  <c r="I56" i="1"/>
  <c r="I52" i="1" s="1"/>
  <c r="F52" i="1" l="1"/>
  <c r="E52" i="1" s="1"/>
  <c r="E56" i="1"/>
</calcChain>
</file>

<file path=xl/sharedStrings.xml><?xml version="1.0" encoding="utf-8"?>
<sst xmlns="http://schemas.openxmlformats.org/spreadsheetml/2006/main" count="169" uniqueCount="39">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</sst>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wrapText="1"/>
    </xf>
    <xf numFmtId="164" fontId="3" fillId="2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 x14ac:dyDescent="0.25">
      <c r="B1" s="1"/>
      <c r="C1" s="1"/>
      <c r="D1" s="1"/>
      <c r="E1" s="1"/>
      <c r="F1" s="1"/>
      <c r="G1" s="1"/>
      <c r="H1" s="1"/>
      <c r="I1" s="1"/>
    </row>
    <row r="2" spans="1:19" x14ac:dyDescent="0.25">
      <c r="B2" s="1"/>
      <c r="C2" s="1"/>
      <c r="D2" s="1"/>
      <c r="E2" s="1"/>
      <c r="F2" s="1"/>
      <c r="G2" s="1"/>
      <c r="H2" s="51" t="s">
        <v>0</v>
      </c>
      <c r="I2" s="51"/>
    </row>
    <row r="3" spans="1:19" x14ac:dyDescent="0.25">
      <c r="B3" s="1"/>
      <c r="C3" s="1"/>
      <c r="D3" s="1"/>
      <c r="E3" s="1"/>
      <c r="F3" s="1"/>
      <c r="G3" s="1"/>
      <c r="H3" s="1"/>
      <c r="I3" s="1"/>
    </row>
    <row r="4" spans="1:19" x14ac:dyDescent="0.25">
      <c r="A4" s="51" t="s">
        <v>1</v>
      </c>
      <c r="B4" s="51"/>
      <c r="C4" s="51"/>
      <c r="D4" s="51"/>
      <c r="E4" s="51"/>
      <c r="F4" s="51"/>
      <c r="G4" s="51"/>
      <c r="H4" s="51"/>
      <c r="I4" s="51"/>
    </row>
    <row r="5" spans="1:19" x14ac:dyDescent="0.25">
      <c r="B5" s="1"/>
      <c r="C5" s="1"/>
      <c r="D5" s="1"/>
      <c r="E5" s="1"/>
      <c r="F5" s="1"/>
      <c r="G5" s="1"/>
      <c r="H5" s="1"/>
      <c r="I5" s="1"/>
    </row>
    <row r="6" spans="1:19" s="3" customFormat="1" x14ac:dyDescent="0.2">
      <c r="A6" s="36" t="s">
        <v>2</v>
      </c>
      <c r="B6" s="36" t="s">
        <v>3</v>
      </c>
      <c r="C6" s="36" t="s">
        <v>4</v>
      </c>
      <c r="D6" s="36" t="s">
        <v>5</v>
      </c>
      <c r="E6" s="36" t="s">
        <v>6</v>
      </c>
      <c r="F6" s="36"/>
      <c r="G6" s="36"/>
      <c r="H6" s="36"/>
      <c r="I6" s="45"/>
    </row>
    <row r="7" spans="1:19" s="3" customFormat="1" x14ac:dyDescent="0.2">
      <c r="A7" s="36"/>
      <c r="B7" s="36"/>
      <c r="C7" s="36"/>
      <c r="D7" s="36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 x14ac:dyDescent="0.2">
      <c r="A9" s="45" t="s">
        <v>12</v>
      </c>
      <c r="B9" s="48" t="s">
        <v>13</v>
      </c>
      <c r="C9" s="36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 x14ac:dyDescent="0.2">
      <c r="A10" s="46"/>
      <c r="B10" s="49"/>
      <c r="C10" s="36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 x14ac:dyDescent="0.2">
      <c r="A11" s="46"/>
      <c r="B11" s="49"/>
      <c r="C11" s="36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x14ac:dyDescent="0.2">
      <c r="A12" s="46"/>
      <c r="B12" s="49"/>
      <c r="C12" s="36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 x14ac:dyDescent="0.2">
      <c r="A13" s="46"/>
      <c r="B13" s="49"/>
      <c r="C13" s="36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 x14ac:dyDescent="0.2">
      <c r="A14" s="46"/>
      <c r="B14" s="49"/>
      <c r="C14" s="36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 x14ac:dyDescent="0.2">
      <c r="A15" s="46"/>
      <c r="B15" s="49"/>
      <c r="C15" s="45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 x14ac:dyDescent="0.2">
      <c r="A16" s="46"/>
      <c r="B16" s="49"/>
      <c r="C16" s="46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 x14ac:dyDescent="0.2">
      <c r="A17" s="46"/>
      <c r="B17" s="49"/>
      <c r="C17" s="46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 x14ac:dyDescent="0.2">
      <c r="A18" s="46"/>
      <c r="B18" s="49"/>
      <c r="C18" s="46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 x14ac:dyDescent="0.2">
      <c r="A19" s="46"/>
      <c r="B19" s="49"/>
      <c r="C19" s="46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 x14ac:dyDescent="0.2">
      <c r="A20" s="47"/>
      <c r="B20" s="50"/>
      <c r="C20" s="47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 x14ac:dyDescent="0.2">
      <c r="A21" s="36" t="s">
        <v>21</v>
      </c>
      <c r="B21" s="37" t="s">
        <v>22</v>
      </c>
      <c r="C21" s="36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 x14ac:dyDescent="0.2">
      <c r="A22" s="36"/>
      <c r="B22" s="37"/>
      <c r="C22" s="36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 x14ac:dyDescent="0.2">
      <c r="A23" s="36"/>
      <c r="B23" s="37"/>
      <c r="C23" s="36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 x14ac:dyDescent="0.2">
      <c r="A24" s="36"/>
      <c r="B24" s="37"/>
      <c r="C24" s="36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 x14ac:dyDescent="0.2">
      <c r="A25" s="36"/>
      <c r="B25" s="37"/>
      <c r="C25" s="36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 x14ac:dyDescent="0.2">
      <c r="A26" s="36"/>
      <c r="B26" s="37"/>
      <c r="C26" s="36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 x14ac:dyDescent="0.2">
      <c r="A27" s="36" t="s">
        <v>23</v>
      </c>
      <c r="B27" s="37" t="s">
        <v>24</v>
      </c>
      <c r="C27" s="36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 x14ac:dyDescent="0.2">
      <c r="A28" s="36"/>
      <c r="B28" s="37"/>
      <c r="C28" s="36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 x14ac:dyDescent="0.2">
      <c r="A29" s="36"/>
      <c r="B29" s="37"/>
      <c r="C29" s="36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 x14ac:dyDescent="0.2">
      <c r="A30" s="36"/>
      <c r="B30" s="37"/>
      <c r="C30" s="36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 x14ac:dyDescent="0.2">
      <c r="A31" s="36"/>
      <c r="B31" s="37"/>
      <c r="C31" s="36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 x14ac:dyDescent="0.2">
      <c r="A32" s="36"/>
      <c r="B32" s="37"/>
      <c r="C32" s="36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 x14ac:dyDescent="0.2">
      <c r="A33" s="36" t="s">
        <v>25</v>
      </c>
      <c r="B33" s="37" t="s">
        <v>26</v>
      </c>
      <c r="C33" s="36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 x14ac:dyDescent="0.2">
      <c r="A34" s="36"/>
      <c r="B34" s="37"/>
      <c r="C34" s="36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 x14ac:dyDescent="0.2">
      <c r="A35" s="36"/>
      <c r="B35" s="37"/>
      <c r="C35" s="36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 x14ac:dyDescent="0.2">
      <c r="A36" s="36"/>
      <c r="B36" s="37"/>
      <c r="C36" s="36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 x14ac:dyDescent="0.2">
      <c r="A37" s="36"/>
      <c r="B37" s="37"/>
      <c r="C37" s="36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 x14ac:dyDescent="0.2">
      <c r="A38" s="36"/>
      <c r="B38" s="37"/>
      <c r="C38" s="36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 x14ac:dyDescent="0.2">
      <c r="A39" s="38" t="s">
        <v>27</v>
      </c>
      <c r="B39" s="39"/>
      <c r="C39" s="44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 x14ac:dyDescent="0.2">
      <c r="A40" s="40"/>
      <c r="B40" s="41"/>
      <c r="C40" s="44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 x14ac:dyDescent="0.2">
      <c r="A41" s="40"/>
      <c r="B41" s="41"/>
      <c r="C41" s="44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 x14ac:dyDescent="0.2">
      <c r="A42" s="40"/>
      <c r="B42" s="41"/>
      <c r="C42" s="44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 x14ac:dyDescent="0.2">
      <c r="A43" s="40"/>
      <c r="B43" s="41"/>
      <c r="C43" s="44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 x14ac:dyDescent="0.2">
      <c r="A44" s="42"/>
      <c r="B44" s="43"/>
      <c r="C44" s="44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 x14ac:dyDescent="0.2">
      <c r="A45" s="29" t="s">
        <v>28</v>
      </c>
      <c r="B45" s="29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 x14ac:dyDescent="0.2">
      <c r="A46" s="30" t="s">
        <v>29</v>
      </c>
      <c r="B46" s="31"/>
      <c r="C46" s="36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 x14ac:dyDescent="0.2">
      <c r="A47" s="32"/>
      <c r="B47" s="33"/>
      <c r="C47" s="36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 x14ac:dyDescent="0.2">
      <c r="A48" s="32"/>
      <c r="B48" s="33"/>
      <c r="C48" s="36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 x14ac:dyDescent="0.2">
      <c r="A49" s="32"/>
      <c r="B49" s="33"/>
      <c r="C49" s="36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 x14ac:dyDescent="0.2">
      <c r="A50" s="32"/>
      <c r="B50" s="33"/>
      <c r="C50" s="36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 x14ac:dyDescent="0.2">
      <c r="A51" s="34"/>
      <c r="B51" s="35"/>
      <c r="C51" s="36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 x14ac:dyDescent="0.2">
      <c r="A52" s="30" t="s">
        <v>30</v>
      </c>
      <c r="B52" s="31"/>
      <c r="C52" s="36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 x14ac:dyDescent="0.2">
      <c r="A53" s="32"/>
      <c r="B53" s="33"/>
      <c r="C53" s="36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 x14ac:dyDescent="0.25">
      <c r="A54" s="32"/>
      <c r="B54" s="33"/>
      <c r="C54" s="36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32"/>
      <c r="B55" s="33"/>
      <c r="C55" s="36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 x14ac:dyDescent="0.25">
      <c r="A56" s="32"/>
      <c r="B56" s="33"/>
      <c r="C56" s="36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34"/>
      <c r="B57" s="35"/>
      <c r="C57" s="36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29" t="s">
        <v>28</v>
      </c>
      <c r="B58" s="29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30" t="s">
        <v>31</v>
      </c>
      <c r="B59" s="31"/>
      <c r="C59" s="36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32"/>
      <c r="B60" s="33"/>
      <c r="C60" s="36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 x14ac:dyDescent="0.25">
      <c r="A61" s="32"/>
      <c r="B61" s="33"/>
      <c r="C61" s="36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32"/>
      <c r="B62" s="33"/>
      <c r="C62" s="36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 x14ac:dyDescent="0.25">
      <c r="A63" s="32"/>
      <c r="B63" s="33"/>
      <c r="C63" s="36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34"/>
      <c r="B64" s="35"/>
      <c r="C64" s="36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30" t="s">
        <v>32</v>
      </c>
      <c r="B65" s="31"/>
      <c r="C65" s="36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32"/>
      <c r="B66" s="33"/>
      <c r="C66" s="36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 x14ac:dyDescent="0.25">
      <c r="A67" s="32"/>
      <c r="B67" s="33"/>
      <c r="C67" s="36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32"/>
      <c r="B68" s="33"/>
      <c r="C68" s="36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 x14ac:dyDescent="0.25">
      <c r="A69" s="32"/>
      <c r="B69" s="33"/>
      <c r="C69" s="36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34"/>
      <c r="B70" s="35"/>
      <c r="C70" s="36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H2:I2"/>
    <mergeCell ref="A4:I4"/>
    <mergeCell ref="A6:A7"/>
    <mergeCell ref="B6:B7"/>
    <mergeCell ref="C6:C7"/>
    <mergeCell ref="D6:D7"/>
    <mergeCell ref="E6:I6"/>
    <mergeCell ref="A9:A20"/>
    <mergeCell ref="B9:B20"/>
    <mergeCell ref="C9:C14"/>
    <mergeCell ref="C15:C20"/>
    <mergeCell ref="A21:A26"/>
    <mergeCell ref="B21:B26"/>
    <mergeCell ref="C21:C26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sqref="A1:XFD1048576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34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topLeftCell="A31" zoomScaleNormal="100" workbookViewId="0">
      <selection activeCell="F35" sqref="F35:F37"/>
    </sheetView>
  </sheetViews>
  <sheetFormatPr defaultRowHeight="12" x14ac:dyDescent="0.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 x14ac:dyDescent="0.2">
      <c r="B1" s="16"/>
      <c r="C1" s="16"/>
      <c r="D1" s="16"/>
      <c r="E1" s="16"/>
      <c r="F1" s="16"/>
      <c r="G1" s="16"/>
    </row>
    <row r="2" spans="1:17" x14ac:dyDescent="0.2">
      <c r="B2" s="16"/>
      <c r="C2" s="16"/>
      <c r="D2" s="16"/>
      <c r="E2" s="16"/>
      <c r="F2" s="56" t="s">
        <v>0</v>
      </c>
      <c r="G2" s="56"/>
      <c r="H2" s="25"/>
    </row>
    <row r="3" spans="1:17" x14ac:dyDescent="0.2">
      <c r="B3" s="16"/>
      <c r="C3" s="16"/>
      <c r="D3" s="16"/>
      <c r="E3" s="16"/>
      <c r="F3" s="16"/>
      <c r="G3" s="16"/>
      <c r="H3" s="25"/>
      <c r="I3" s="27"/>
    </row>
    <row r="4" spans="1:17" x14ac:dyDescent="0.2">
      <c r="A4" s="56" t="s">
        <v>1</v>
      </c>
      <c r="B4" s="56"/>
      <c r="C4" s="56"/>
      <c r="D4" s="56"/>
      <c r="E4" s="56"/>
      <c r="F4" s="56"/>
      <c r="G4" s="56"/>
    </row>
    <row r="5" spans="1:17" x14ac:dyDescent="0.2">
      <c r="B5" s="16"/>
      <c r="C5" s="16"/>
      <c r="D5" s="16"/>
      <c r="E5" s="16"/>
      <c r="F5" s="16"/>
      <c r="G5" s="16"/>
      <c r="M5" s="25"/>
    </row>
    <row r="6" spans="1:17" s="18" customFormat="1" ht="16.5" customHeight="1" x14ac:dyDescent="0.2">
      <c r="A6" s="55" t="s">
        <v>2</v>
      </c>
      <c r="B6" s="55" t="s">
        <v>3</v>
      </c>
      <c r="C6" s="55" t="s">
        <v>4</v>
      </c>
      <c r="D6" s="55" t="s">
        <v>5</v>
      </c>
      <c r="E6" s="55" t="s">
        <v>6</v>
      </c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 s="18" customFormat="1" x14ac:dyDescent="0.2">
      <c r="A7" s="55"/>
      <c r="B7" s="55"/>
      <c r="C7" s="55"/>
      <c r="D7" s="55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 x14ac:dyDescent="0.2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2" customHeight="1" x14ac:dyDescent="0.2">
      <c r="A9" s="57" t="s">
        <v>12</v>
      </c>
      <c r="B9" s="52" t="s">
        <v>35</v>
      </c>
      <c r="C9" s="55" t="s">
        <v>14</v>
      </c>
      <c r="D9" s="21" t="s">
        <v>15</v>
      </c>
      <c r="E9" s="22">
        <f t="shared" ref="E9:E34" si="0">SUM(F9:Q9)</f>
        <v>165665.02698330543</v>
      </c>
      <c r="F9" s="22">
        <f>SUM(F10:F14)</f>
        <v>27763.874379999997</v>
      </c>
      <c r="G9" s="22">
        <f t="shared" ref="G9:Q9" si="1">SUM(G10:G14)</f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 x14ac:dyDescent="0.2">
      <c r="A10" s="58"/>
      <c r="B10" s="53"/>
      <c r="C10" s="55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17" s="18" customFormat="1" x14ac:dyDescent="0.2">
      <c r="A11" s="58"/>
      <c r="B11" s="53"/>
      <c r="C11" s="55"/>
      <c r="D11" s="23" t="s">
        <v>16</v>
      </c>
      <c r="E11" s="22">
        <f t="shared" si="0"/>
        <v>4000</v>
      </c>
      <c r="F11" s="24">
        <f>0+1000+1000+2000</f>
        <v>4000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</row>
    <row r="12" spans="1:17" s="18" customFormat="1" x14ac:dyDescent="0.2">
      <c r="A12" s="58"/>
      <c r="B12" s="53"/>
      <c r="C12" s="55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</row>
    <row r="13" spans="1:17" s="18" customFormat="1" ht="24" x14ac:dyDescent="0.2">
      <c r="A13" s="58"/>
      <c r="B13" s="53"/>
      <c r="C13" s="55"/>
      <c r="D13" s="23" t="s">
        <v>18</v>
      </c>
      <c r="E13" s="22">
        <f t="shared" si="0"/>
        <v>81452.298960498301</v>
      </c>
      <c r="F13" s="24">
        <f>7282+945.64174+39.56573+42.81856+1662.56366+6000+350.64746-315.14483-0.57117-34.93146+600+1394.21795+2000+84.68048+99.38626</f>
        <v>20150.874379999997</v>
      </c>
      <c r="G13" s="24">
        <v>4713.28</v>
      </c>
      <c r="H13" s="24">
        <v>4713.28</v>
      </c>
      <c r="I13" s="24">
        <v>4901.8112000000001</v>
      </c>
      <c r="J13" s="24">
        <v>5097.883648</v>
      </c>
      <c r="K13" s="24">
        <v>5301.7989939200006</v>
      </c>
      <c r="L13" s="24">
        <v>5513.870953676801</v>
      </c>
      <c r="M13" s="24">
        <v>5734.4257918238736</v>
      </c>
      <c r="N13" s="24">
        <v>5963.8028234968288</v>
      </c>
      <c r="O13" s="24">
        <v>6202.3549364367018</v>
      </c>
      <c r="P13" s="24">
        <v>6450.4491338941698</v>
      </c>
      <c r="Q13" s="24">
        <v>6708.4670992499368</v>
      </c>
    </row>
    <row r="14" spans="1:17" s="18" customFormat="1" x14ac:dyDescent="0.2">
      <c r="A14" s="59"/>
      <c r="B14" s="54"/>
      <c r="C14" s="55"/>
      <c r="D14" s="23" t="s">
        <v>19</v>
      </c>
      <c r="E14" s="22">
        <f t="shared" si="0"/>
        <v>80212.728022807132</v>
      </c>
      <c r="F14" s="24">
        <v>3613</v>
      </c>
      <c r="G14" s="24">
        <v>5889.52</v>
      </c>
      <c r="H14" s="24">
        <v>5889.52</v>
      </c>
      <c r="I14" s="24">
        <v>6125.1008000000011</v>
      </c>
      <c r="J14" s="24">
        <v>6370.1048320000009</v>
      </c>
      <c r="K14" s="24">
        <v>6624.9090252800015</v>
      </c>
      <c r="L14" s="24">
        <v>6889.9053862912015</v>
      </c>
      <c r="M14" s="24">
        <v>7165.5016017428497</v>
      </c>
      <c r="N14" s="24">
        <v>7452.1216658125641</v>
      </c>
      <c r="O14" s="24">
        <v>7750.2065324450668</v>
      </c>
      <c r="P14" s="24">
        <v>8060.2147937428699</v>
      </c>
      <c r="Q14" s="24">
        <v>8382.6233854925849</v>
      </c>
    </row>
    <row r="15" spans="1:17" s="18" customFormat="1" ht="12" customHeight="1" x14ac:dyDescent="0.2">
      <c r="A15" s="55" t="s">
        <v>21</v>
      </c>
      <c r="B15" s="52" t="s">
        <v>38</v>
      </c>
      <c r="C15" s="57" t="s">
        <v>14</v>
      </c>
      <c r="D15" s="21" t="s">
        <v>15</v>
      </c>
      <c r="E15" s="22">
        <f t="shared" si="0"/>
        <v>61872.886416475449</v>
      </c>
      <c r="F15" s="22">
        <f>SUM(F16:F20)</f>
        <v>4910.8344099999995</v>
      </c>
      <c r="G15" s="22">
        <v>4465.0219999999999</v>
      </c>
      <c r="H15" s="22">
        <v>4465.0219999999999</v>
      </c>
      <c r="I15" s="22">
        <v>4643.6228800000008</v>
      </c>
      <c r="J15" s="22">
        <v>4803.1574864000004</v>
      </c>
      <c r="K15" s="22">
        <v>4968.2871677920011</v>
      </c>
      <c r="L15" s="22">
        <v>5139.2121378977608</v>
      </c>
      <c r="M15" s="22">
        <v>5316.139911309574</v>
      </c>
      <c r="N15" s="22">
        <v>5499.2855742947359</v>
      </c>
      <c r="O15" s="22">
        <v>5688.872065795289</v>
      </c>
      <c r="P15" s="22">
        <v>5885.1304690117267</v>
      </c>
      <c r="Q15" s="22">
        <v>6088.3003139743596</v>
      </c>
    </row>
    <row r="16" spans="1:17" s="18" customFormat="1" x14ac:dyDescent="0.2">
      <c r="A16" s="55"/>
      <c r="B16" s="53"/>
      <c r="C16" s="58"/>
      <c r="D16" s="23" t="s">
        <v>33</v>
      </c>
      <c r="E16" s="22">
        <f t="shared" si="0"/>
        <v>0</v>
      </c>
      <c r="F16" s="24"/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s="18" customFormat="1" x14ac:dyDescent="0.2">
      <c r="A17" s="55"/>
      <c r="B17" s="53"/>
      <c r="C17" s="58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s="18" customFormat="1" x14ac:dyDescent="0.2">
      <c r="A18" s="55"/>
      <c r="B18" s="53"/>
      <c r="C18" s="58"/>
      <c r="D18" s="23" t="s">
        <v>17</v>
      </c>
      <c r="E18" s="22">
        <f t="shared" si="0"/>
        <v>0</v>
      </c>
      <c r="F18" s="24"/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</row>
    <row r="19" spans="1:17" s="18" customFormat="1" ht="24" x14ac:dyDescent="0.2">
      <c r="A19" s="55"/>
      <c r="B19" s="53"/>
      <c r="C19" s="58"/>
      <c r="D19" s="23" t="s">
        <v>18</v>
      </c>
      <c r="E19" s="22">
        <f t="shared" si="0"/>
        <v>34708.609283745565</v>
      </c>
      <c r="F19" s="24">
        <f>3533.4248+91.34676-150-42.81856-280-111.11859</f>
        <v>3040.8344099999995</v>
      </c>
      <c r="G19" s="24">
        <v>2520.2220000000002</v>
      </c>
      <c r="H19" s="24">
        <v>2520.2220000000002</v>
      </c>
      <c r="I19" s="24">
        <v>2621.0308800000003</v>
      </c>
      <c r="J19" s="24">
        <v>2699.6618064000004</v>
      </c>
      <c r="K19" s="24">
        <v>2780.6516605920006</v>
      </c>
      <c r="L19" s="24">
        <v>2864.0712104097606</v>
      </c>
      <c r="M19" s="24">
        <v>2949.9933467220535</v>
      </c>
      <c r="N19" s="24">
        <v>3038.4931471237151</v>
      </c>
      <c r="O19" s="24">
        <v>3129.6479415374265</v>
      </c>
      <c r="P19" s="24">
        <v>3223.5373797835496</v>
      </c>
      <c r="Q19" s="24">
        <v>3320.2435011770563</v>
      </c>
    </row>
    <row r="20" spans="1:17" s="18" customFormat="1" x14ac:dyDescent="0.2">
      <c r="A20" s="55"/>
      <c r="B20" s="54"/>
      <c r="C20" s="59"/>
      <c r="D20" s="23" t="s">
        <v>19</v>
      </c>
      <c r="E20" s="22">
        <f t="shared" si="0"/>
        <v>27164.277132729883</v>
      </c>
      <c r="F20" s="24">
        <v>1870</v>
      </c>
      <c r="G20" s="24">
        <v>1944.8</v>
      </c>
      <c r="H20" s="24">
        <v>1944.8</v>
      </c>
      <c r="I20" s="24">
        <v>2022.5920000000001</v>
      </c>
      <c r="J20" s="24">
        <v>2103.49568</v>
      </c>
      <c r="K20" s="24">
        <v>2187.6355072000001</v>
      </c>
      <c r="L20" s="24">
        <v>2275.1409274880002</v>
      </c>
      <c r="M20" s="24">
        <v>2366.1465645875205</v>
      </c>
      <c r="N20" s="24">
        <v>2460.7924271710212</v>
      </c>
      <c r="O20" s="24">
        <v>2559.2241242578621</v>
      </c>
      <c r="P20" s="24">
        <v>2661.5930892281767</v>
      </c>
      <c r="Q20" s="24">
        <v>2768.0568127973038</v>
      </c>
    </row>
    <row r="21" spans="1:17" s="18" customFormat="1" ht="12" customHeight="1" x14ac:dyDescent="0.2">
      <c r="A21" s="55" t="s">
        <v>23</v>
      </c>
      <c r="B21" s="52" t="s">
        <v>36</v>
      </c>
      <c r="C21" s="57" t="s">
        <v>14</v>
      </c>
      <c r="D21" s="23" t="s">
        <v>15</v>
      </c>
      <c r="E21" s="22">
        <f t="shared" si="0"/>
        <v>176081.6231263658</v>
      </c>
      <c r="F21" s="22">
        <f>SUM(F22:F26)</f>
        <v>14035.93326</v>
      </c>
      <c r="G21" s="22">
        <v>12459.199999999999</v>
      </c>
      <c r="H21" s="22">
        <v>12459.199999999999</v>
      </c>
      <c r="I21" s="22">
        <v>12957.567999999999</v>
      </c>
      <c r="J21" s="22">
        <v>13475.870719999999</v>
      </c>
      <c r="K21" s="22">
        <v>14014.905548799999</v>
      </c>
      <c r="L21" s="22">
        <v>14575.501770752</v>
      </c>
      <c r="M21" s="22">
        <v>15158.52184158208</v>
      </c>
      <c r="N21" s="22">
        <v>15764.862715245365</v>
      </c>
      <c r="O21" s="22">
        <v>16395.457223855181</v>
      </c>
      <c r="P21" s="22">
        <v>17051.275512809389</v>
      </c>
      <c r="Q21" s="22">
        <v>17733.326533321764</v>
      </c>
    </row>
    <row r="22" spans="1:17" s="18" customFormat="1" x14ac:dyDescent="0.2">
      <c r="A22" s="55"/>
      <c r="B22" s="53"/>
      <c r="C22" s="58"/>
      <c r="D22" s="23" t="s">
        <v>33</v>
      </c>
      <c r="E22" s="22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</row>
    <row r="23" spans="1:17" s="18" customFormat="1" x14ac:dyDescent="0.2">
      <c r="A23" s="55"/>
      <c r="B23" s="53"/>
      <c r="C23" s="58"/>
      <c r="D23" s="23" t="s">
        <v>16</v>
      </c>
      <c r="E23" s="22">
        <f t="shared" si="0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</row>
    <row r="24" spans="1:17" s="18" customFormat="1" x14ac:dyDescent="0.2">
      <c r="A24" s="55"/>
      <c r="B24" s="53"/>
      <c r="C24" s="58"/>
      <c r="D24" s="23" t="s">
        <v>17</v>
      </c>
      <c r="E24" s="22">
        <f t="shared" si="0"/>
        <v>3529</v>
      </c>
      <c r="F24" s="24">
        <f>0+3529</f>
        <v>3529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</row>
    <row r="25" spans="1:17" s="18" customFormat="1" ht="24" x14ac:dyDescent="0.2">
      <c r="A25" s="55"/>
      <c r="B25" s="53"/>
      <c r="C25" s="58"/>
      <c r="D25" s="23" t="s">
        <v>18</v>
      </c>
      <c r="E25" s="22">
        <f t="shared" si="0"/>
        <v>18441.176555246788</v>
      </c>
      <c r="F25" s="24">
        <f>2520+6879.56573-39.56573-3529+500-84.68048-150-99.38626</f>
        <v>5996.9332599999998</v>
      </c>
      <c r="G25" s="24">
        <v>956.8</v>
      </c>
      <c r="H25" s="24">
        <v>956.8</v>
      </c>
      <c r="I25" s="24">
        <v>995.072</v>
      </c>
      <c r="J25" s="24">
        <v>1034.8748800000001</v>
      </c>
      <c r="K25" s="24">
        <v>1076.2698752000001</v>
      </c>
      <c r="L25" s="24">
        <v>1119.3206702080001</v>
      </c>
      <c r="M25" s="24">
        <v>1164.0934970163203</v>
      </c>
      <c r="N25" s="24">
        <v>1210.657236896973</v>
      </c>
      <c r="O25" s="24">
        <v>1259.083526372852</v>
      </c>
      <c r="P25" s="24">
        <v>1309.4468674277662</v>
      </c>
      <c r="Q25" s="24">
        <v>1361.8247421248768</v>
      </c>
    </row>
    <row r="26" spans="1:17" s="18" customFormat="1" x14ac:dyDescent="0.2">
      <c r="A26" s="55"/>
      <c r="B26" s="54"/>
      <c r="C26" s="59"/>
      <c r="D26" s="23" t="s">
        <v>19</v>
      </c>
      <c r="E26" s="22">
        <f t="shared" si="0"/>
        <v>154111.44657111898</v>
      </c>
      <c r="F26" s="24">
        <f>11060-6550</f>
        <v>4510</v>
      </c>
      <c r="G26" s="24">
        <v>11502.4</v>
      </c>
      <c r="H26" s="24">
        <v>11502.4</v>
      </c>
      <c r="I26" s="24">
        <v>11962.495999999999</v>
      </c>
      <c r="J26" s="24">
        <v>12440.99584</v>
      </c>
      <c r="K26" s="24">
        <v>12938.6356736</v>
      </c>
      <c r="L26" s="24">
        <v>13456.181100543999</v>
      </c>
      <c r="M26" s="24">
        <v>13994.42834456576</v>
      </c>
      <c r="N26" s="24">
        <v>14554.205478348391</v>
      </c>
      <c r="O26" s="24">
        <v>15136.373697482328</v>
      </c>
      <c r="P26" s="24">
        <v>15741.828645381622</v>
      </c>
      <c r="Q26" s="24">
        <v>16371.501791196888</v>
      </c>
    </row>
    <row r="27" spans="1:17" s="18" customFormat="1" ht="12" customHeight="1" x14ac:dyDescent="0.2">
      <c r="A27" s="55" t="s">
        <v>25</v>
      </c>
      <c r="B27" s="52" t="s">
        <v>37</v>
      </c>
      <c r="C27" s="57" t="s">
        <v>14</v>
      </c>
      <c r="D27" s="23" t="s">
        <v>15</v>
      </c>
      <c r="E27" s="22">
        <f t="shared" si="0"/>
        <v>2840</v>
      </c>
      <c r="F27" s="22">
        <f>SUM(F28:F32)</f>
        <v>680</v>
      </c>
      <c r="G27" s="22">
        <v>150</v>
      </c>
      <c r="H27" s="22">
        <v>200</v>
      </c>
      <c r="I27" s="22">
        <v>250</v>
      </c>
      <c r="J27" s="22">
        <v>210</v>
      </c>
      <c r="K27" s="22">
        <v>150</v>
      </c>
      <c r="L27" s="22">
        <v>200</v>
      </c>
      <c r="M27" s="22">
        <v>200</v>
      </c>
      <c r="N27" s="22">
        <v>200</v>
      </c>
      <c r="O27" s="22">
        <v>200</v>
      </c>
      <c r="P27" s="22">
        <v>200</v>
      </c>
      <c r="Q27" s="22">
        <v>200</v>
      </c>
    </row>
    <row r="28" spans="1:17" s="18" customFormat="1" x14ac:dyDescent="0.2">
      <c r="A28" s="55"/>
      <c r="B28" s="53"/>
      <c r="C28" s="58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s="18" customFormat="1" x14ac:dyDescent="0.2">
      <c r="A29" s="55"/>
      <c r="B29" s="53"/>
      <c r="C29" s="58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s="18" customFormat="1" x14ac:dyDescent="0.2">
      <c r="A30" s="55"/>
      <c r="B30" s="53"/>
      <c r="C30" s="58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s="18" customFormat="1" ht="24" x14ac:dyDescent="0.2">
      <c r="A31" s="55"/>
      <c r="B31" s="53"/>
      <c r="C31" s="58"/>
      <c r="D31" s="23" t="s">
        <v>18</v>
      </c>
      <c r="E31" s="22">
        <f t="shared" si="0"/>
        <v>280</v>
      </c>
      <c r="F31" s="24">
        <v>280</v>
      </c>
      <c r="G31" s="24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</row>
    <row r="32" spans="1:17" s="18" customFormat="1" x14ac:dyDescent="0.2">
      <c r="A32" s="55"/>
      <c r="B32" s="54"/>
      <c r="C32" s="59"/>
      <c r="D32" s="23" t="s">
        <v>19</v>
      </c>
      <c r="E32" s="22">
        <f t="shared" si="0"/>
        <v>2560</v>
      </c>
      <c r="F32" s="24">
        <v>400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 x14ac:dyDescent="0.2">
      <c r="A33" s="73" t="s">
        <v>27</v>
      </c>
      <c r="B33" s="74"/>
      <c r="C33" s="79"/>
      <c r="D33" s="21" t="s">
        <v>15</v>
      </c>
      <c r="E33" s="22">
        <f>SUM(F33:Q33)</f>
        <v>406459.53652614669</v>
      </c>
      <c r="F33" s="22">
        <f>SUM(F34:F38)</f>
        <v>47390.642049999995</v>
      </c>
      <c r="G33" s="22">
        <f t="shared" ref="G33:Q33" si="2">SUM(G34:G38)</f>
        <v>27677.022000000001</v>
      </c>
      <c r="H33" s="22">
        <f t="shared" si="2"/>
        <v>27727.022000000001</v>
      </c>
      <c r="I33" s="22">
        <f t="shared" si="2"/>
        <v>28878.102879999999</v>
      </c>
      <c r="J33" s="22">
        <f t="shared" si="2"/>
        <v>29957.016686399998</v>
      </c>
      <c r="K33" s="22">
        <f t="shared" si="2"/>
        <v>31059.900735792005</v>
      </c>
      <c r="L33" s="22">
        <f t="shared" si="2"/>
        <v>32318.49024861776</v>
      </c>
      <c r="M33" s="22">
        <f>SUM(M34:M38)</f>
        <v>33574.589146458376</v>
      </c>
      <c r="N33" s="22">
        <f t="shared" si="2"/>
        <v>34880.072778849491</v>
      </c>
      <c r="O33" s="22">
        <f t="shared" si="2"/>
        <v>36236.890758532238</v>
      </c>
      <c r="P33" s="22">
        <f t="shared" si="2"/>
        <v>37647.069909458151</v>
      </c>
      <c r="Q33" s="22">
        <f t="shared" si="2"/>
        <v>39112.71733203865</v>
      </c>
    </row>
    <row r="34" spans="1:17" s="18" customFormat="1" x14ac:dyDescent="0.2">
      <c r="A34" s="75"/>
      <c r="B34" s="76"/>
      <c r="C34" s="79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3">G10+G16+G22+G28</f>
        <v>0</v>
      </c>
      <c r="H34" s="22">
        <f t="shared" si="3"/>
        <v>0</v>
      </c>
      <c r="I34" s="22">
        <f t="shared" si="3"/>
        <v>0</v>
      </c>
      <c r="J34" s="22">
        <f t="shared" si="3"/>
        <v>0</v>
      </c>
      <c r="K34" s="22">
        <f t="shared" si="3"/>
        <v>0</v>
      </c>
      <c r="L34" s="22">
        <f t="shared" si="3"/>
        <v>0</v>
      </c>
      <c r="M34" s="22">
        <f t="shared" si="3"/>
        <v>0</v>
      </c>
      <c r="N34" s="22">
        <f t="shared" si="3"/>
        <v>0</v>
      </c>
      <c r="O34" s="22">
        <f t="shared" si="3"/>
        <v>0</v>
      </c>
      <c r="P34" s="22">
        <f t="shared" si="3"/>
        <v>0</v>
      </c>
      <c r="Q34" s="22">
        <f t="shared" si="3"/>
        <v>0</v>
      </c>
    </row>
    <row r="35" spans="1:17" s="18" customFormat="1" x14ac:dyDescent="0.2">
      <c r="A35" s="75"/>
      <c r="B35" s="76"/>
      <c r="C35" s="79"/>
      <c r="D35" s="21" t="s">
        <v>16</v>
      </c>
      <c r="E35" s="22">
        <f t="shared" ref="E35:E58" si="4">SUM(F35:Q35)</f>
        <v>4000</v>
      </c>
      <c r="F35" s="22">
        <f>F11+F17+F23+F29</f>
        <v>4000</v>
      </c>
      <c r="G35" s="22">
        <f t="shared" ref="G35:Q35" si="5">G11+G17+G23+G29</f>
        <v>0</v>
      </c>
      <c r="H35" s="22">
        <f t="shared" si="5"/>
        <v>0</v>
      </c>
      <c r="I35" s="22">
        <f t="shared" si="5"/>
        <v>0</v>
      </c>
      <c r="J35" s="22">
        <f t="shared" si="5"/>
        <v>0</v>
      </c>
      <c r="K35" s="22">
        <f t="shared" si="5"/>
        <v>0</v>
      </c>
      <c r="L35" s="22">
        <f t="shared" si="5"/>
        <v>0</v>
      </c>
      <c r="M35" s="22">
        <f t="shared" si="5"/>
        <v>0</v>
      </c>
      <c r="N35" s="22">
        <f t="shared" si="5"/>
        <v>0</v>
      </c>
      <c r="O35" s="22">
        <f t="shared" si="5"/>
        <v>0</v>
      </c>
      <c r="P35" s="22">
        <f t="shared" si="5"/>
        <v>0</v>
      </c>
      <c r="Q35" s="22">
        <f t="shared" si="5"/>
        <v>0</v>
      </c>
    </row>
    <row r="36" spans="1:17" s="18" customFormat="1" x14ac:dyDescent="0.2">
      <c r="A36" s="75"/>
      <c r="B36" s="76"/>
      <c r="C36" s="79"/>
      <c r="D36" s="21" t="s">
        <v>17</v>
      </c>
      <c r="E36" s="22">
        <f t="shared" si="4"/>
        <v>3529</v>
      </c>
      <c r="F36" s="22">
        <f>F12+F18+F24+F30</f>
        <v>3529</v>
      </c>
      <c r="G36" s="22">
        <f t="shared" ref="G36:Q36" si="6">G12+G18+G24+G30</f>
        <v>0</v>
      </c>
      <c r="H36" s="22">
        <f t="shared" si="6"/>
        <v>0</v>
      </c>
      <c r="I36" s="22">
        <f t="shared" si="6"/>
        <v>0</v>
      </c>
      <c r="J36" s="22">
        <f t="shared" si="6"/>
        <v>0</v>
      </c>
      <c r="K36" s="22">
        <f t="shared" si="6"/>
        <v>0</v>
      </c>
      <c r="L36" s="22">
        <f t="shared" si="6"/>
        <v>0</v>
      </c>
      <c r="M36" s="22">
        <f t="shared" si="6"/>
        <v>0</v>
      </c>
      <c r="N36" s="22">
        <f t="shared" si="6"/>
        <v>0</v>
      </c>
      <c r="O36" s="22">
        <f t="shared" si="6"/>
        <v>0</v>
      </c>
      <c r="P36" s="22">
        <f t="shared" si="6"/>
        <v>0</v>
      </c>
      <c r="Q36" s="22">
        <f t="shared" si="6"/>
        <v>0</v>
      </c>
    </row>
    <row r="37" spans="1:17" s="18" customFormat="1" ht="24" x14ac:dyDescent="0.2">
      <c r="A37" s="75"/>
      <c r="B37" s="76"/>
      <c r="C37" s="79"/>
      <c r="D37" s="21" t="s">
        <v>18</v>
      </c>
      <c r="E37" s="22">
        <f t="shared" si="4"/>
        <v>134882.08479949069</v>
      </c>
      <c r="F37" s="22">
        <f>F13+F19+F25+F31</f>
        <v>29468.642049999995</v>
      </c>
      <c r="G37" s="22">
        <f t="shared" ref="G37:Q37" si="7">G13+G19+G25+G31</f>
        <v>8190.3020000000006</v>
      </c>
      <c r="H37" s="22">
        <f t="shared" si="7"/>
        <v>8190.3020000000006</v>
      </c>
      <c r="I37" s="22">
        <f>I13+I19+I25+I31</f>
        <v>8517.9140800000005</v>
      </c>
      <c r="J37" s="22">
        <f t="shared" si="7"/>
        <v>8832.4203343999998</v>
      </c>
      <c r="K37" s="22">
        <f t="shared" si="7"/>
        <v>9158.7205297120017</v>
      </c>
      <c r="L37" s="22">
        <f t="shared" si="7"/>
        <v>9497.2628342945627</v>
      </c>
      <c r="M37" s="22">
        <f t="shared" si="7"/>
        <v>9848.5126355622469</v>
      </c>
      <c r="N37" s="22">
        <f t="shared" si="7"/>
        <v>10212.953207517518</v>
      </c>
      <c r="O37" s="22">
        <f t="shared" si="7"/>
        <v>10591.086404346979</v>
      </c>
      <c r="P37" s="22">
        <f t="shared" si="7"/>
        <v>10983.433381105486</v>
      </c>
      <c r="Q37" s="22">
        <f t="shared" si="7"/>
        <v>11390.53534255187</v>
      </c>
    </row>
    <row r="38" spans="1:17" s="18" customFormat="1" x14ac:dyDescent="0.2">
      <c r="A38" s="77"/>
      <c r="B38" s="78"/>
      <c r="C38" s="79"/>
      <c r="D38" s="21" t="s">
        <v>19</v>
      </c>
      <c r="E38" s="22">
        <f t="shared" si="4"/>
        <v>264048.451726656</v>
      </c>
      <c r="F38" s="22">
        <f>F14+F20+F26+F32</f>
        <v>10393</v>
      </c>
      <c r="G38" s="22">
        <f>G14+G20+G26+G32</f>
        <v>19486.72</v>
      </c>
      <c r="H38" s="22">
        <f>H14+H20+H26+H32</f>
        <v>19536.72</v>
      </c>
      <c r="I38" s="22">
        <f>I14+I20+I26+I32</f>
        <v>20360.1888</v>
      </c>
      <c r="J38" s="22">
        <f>J14+J20+J26+J32</f>
        <v>21124.596352</v>
      </c>
      <c r="K38" s="22">
        <f t="shared" ref="K38:Q38" si="8">K14+K20+K26+K32</f>
        <v>21901.180206080004</v>
      </c>
      <c r="L38" s="22">
        <f t="shared" si="8"/>
        <v>22821.227414323199</v>
      </c>
      <c r="M38" s="22">
        <f t="shared" si="8"/>
        <v>23726.076510896131</v>
      </c>
      <c r="N38" s="22">
        <f t="shared" si="8"/>
        <v>24667.119571331976</v>
      </c>
      <c r="O38" s="22">
        <f t="shared" si="8"/>
        <v>25645.804354185257</v>
      </c>
      <c r="P38" s="22">
        <f t="shared" si="8"/>
        <v>26663.636528352668</v>
      </c>
      <c r="Q38" s="22">
        <f t="shared" si="8"/>
        <v>27722.181989486777</v>
      </c>
    </row>
    <row r="39" spans="1:17" s="18" customFormat="1" x14ac:dyDescent="0.2">
      <c r="A39" s="66" t="s">
        <v>28</v>
      </c>
      <c r="B39" s="66"/>
      <c r="C39" s="20"/>
      <c r="D39" s="20"/>
      <c r="E39" s="22">
        <f t="shared" si="4"/>
        <v>0</v>
      </c>
      <c r="F39" s="22"/>
      <c r="G39" s="22"/>
      <c r="H39" s="22">
        <f t="shared" ref="H39:H52" si="9">G39</f>
        <v>0</v>
      </c>
      <c r="I39" s="22">
        <f t="shared" ref="I39:K52" si="10">H39*1.03</f>
        <v>0</v>
      </c>
      <c r="J39" s="22">
        <f t="shared" si="10"/>
        <v>0</v>
      </c>
      <c r="K39" s="22">
        <f t="shared" si="10"/>
        <v>0</v>
      </c>
      <c r="L39" s="22">
        <f t="shared" ref="L39:Q39" si="11">K39*1.03</f>
        <v>0</v>
      </c>
      <c r="M39" s="22">
        <f t="shared" si="11"/>
        <v>0</v>
      </c>
      <c r="N39" s="22">
        <f t="shared" si="11"/>
        <v>0</v>
      </c>
      <c r="O39" s="22">
        <f t="shared" si="11"/>
        <v>0</v>
      </c>
      <c r="P39" s="22">
        <f t="shared" si="11"/>
        <v>0</v>
      </c>
      <c r="Q39" s="22">
        <f t="shared" si="11"/>
        <v>0</v>
      </c>
    </row>
    <row r="40" spans="1:17" s="18" customFormat="1" x14ac:dyDescent="0.2">
      <c r="A40" s="67" t="s">
        <v>29</v>
      </c>
      <c r="B40" s="68"/>
      <c r="C40" s="55"/>
      <c r="D40" s="23" t="s">
        <v>15</v>
      </c>
      <c r="E40" s="22">
        <f t="shared" si="4"/>
        <v>0</v>
      </c>
      <c r="F40" s="22">
        <f>SUM(F42:F45)</f>
        <v>0</v>
      </c>
      <c r="G40" s="22">
        <f>SUM(G42:G45)</f>
        <v>0</v>
      </c>
      <c r="H40" s="22">
        <f t="shared" si="9"/>
        <v>0</v>
      </c>
      <c r="I40" s="22">
        <f t="shared" si="10"/>
        <v>0</v>
      </c>
      <c r="J40" s="22">
        <f t="shared" si="10"/>
        <v>0</v>
      </c>
      <c r="K40" s="22">
        <f t="shared" si="10"/>
        <v>0</v>
      </c>
      <c r="L40" s="22">
        <f t="shared" ref="L40:Q40" si="12">K40*1.03</f>
        <v>0</v>
      </c>
      <c r="M40" s="22">
        <f t="shared" si="12"/>
        <v>0</v>
      </c>
      <c r="N40" s="22">
        <f t="shared" si="12"/>
        <v>0</v>
      </c>
      <c r="O40" s="22">
        <f t="shared" si="12"/>
        <v>0</v>
      </c>
      <c r="P40" s="22">
        <f t="shared" si="12"/>
        <v>0</v>
      </c>
      <c r="Q40" s="22">
        <f t="shared" si="12"/>
        <v>0</v>
      </c>
    </row>
    <row r="41" spans="1:17" s="18" customFormat="1" x14ac:dyDescent="0.2">
      <c r="A41" s="69"/>
      <c r="B41" s="70"/>
      <c r="C41" s="55"/>
      <c r="D41" s="23" t="s">
        <v>33</v>
      </c>
      <c r="E41" s="22">
        <f t="shared" si="4"/>
        <v>0</v>
      </c>
      <c r="F41" s="22"/>
      <c r="G41" s="22"/>
      <c r="H41" s="22">
        <f t="shared" si="9"/>
        <v>0</v>
      </c>
      <c r="I41" s="22">
        <f t="shared" si="10"/>
        <v>0</v>
      </c>
      <c r="J41" s="22">
        <f t="shared" si="10"/>
        <v>0</v>
      </c>
      <c r="K41" s="22">
        <f t="shared" si="10"/>
        <v>0</v>
      </c>
      <c r="L41" s="22">
        <f t="shared" ref="L41:Q41" si="13">K41*1.03</f>
        <v>0</v>
      </c>
      <c r="M41" s="22">
        <f t="shared" si="13"/>
        <v>0</v>
      </c>
      <c r="N41" s="22">
        <f t="shared" si="13"/>
        <v>0</v>
      </c>
      <c r="O41" s="22">
        <f t="shared" si="13"/>
        <v>0</v>
      </c>
      <c r="P41" s="22">
        <f t="shared" si="13"/>
        <v>0</v>
      </c>
      <c r="Q41" s="22">
        <f t="shared" si="13"/>
        <v>0</v>
      </c>
    </row>
    <row r="42" spans="1:17" s="18" customFormat="1" x14ac:dyDescent="0.2">
      <c r="A42" s="69"/>
      <c r="B42" s="70"/>
      <c r="C42" s="55"/>
      <c r="D42" s="23" t="s">
        <v>16</v>
      </c>
      <c r="E42" s="22">
        <f t="shared" si="4"/>
        <v>0</v>
      </c>
      <c r="F42" s="22">
        <v>0</v>
      </c>
      <c r="G42" s="22">
        <v>0</v>
      </c>
      <c r="H42" s="22">
        <f t="shared" si="9"/>
        <v>0</v>
      </c>
      <c r="I42" s="22">
        <f t="shared" si="10"/>
        <v>0</v>
      </c>
      <c r="J42" s="22">
        <f t="shared" si="10"/>
        <v>0</v>
      </c>
      <c r="K42" s="22">
        <f t="shared" si="10"/>
        <v>0</v>
      </c>
      <c r="L42" s="22">
        <f t="shared" ref="L42:Q42" si="14">K42*1.03</f>
        <v>0</v>
      </c>
      <c r="M42" s="22">
        <f t="shared" si="14"/>
        <v>0</v>
      </c>
      <c r="N42" s="22">
        <f t="shared" si="14"/>
        <v>0</v>
      </c>
      <c r="O42" s="22">
        <f t="shared" si="14"/>
        <v>0</v>
      </c>
      <c r="P42" s="22">
        <f t="shared" si="14"/>
        <v>0</v>
      </c>
      <c r="Q42" s="22">
        <f t="shared" si="14"/>
        <v>0</v>
      </c>
    </row>
    <row r="43" spans="1:17" s="18" customFormat="1" x14ac:dyDescent="0.2">
      <c r="A43" s="69"/>
      <c r="B43" s="70"/>
      <c r="C43" s="55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9"/>
        <v>0</v>
      </c>
      <c r="I43" s="22">
        <f t="shared" si="10"/>
        <v>0</v>
      </c>
      <c r="J43" s="22">
        <f t="shared" si="10"/>
        <v>0</v>
      </c>
      <c r="K43" s="22">
        <f t="shared" si="10"/>
        <v>0</v>
      </c>
      <c r="L43" s="22">
        <f t="shared" ref="L43:Q43" si="15">K43*1.03</f>
        <v>0</v>
      </c>
      <c r="M43" s="22">
        <f t="shared" si="15"/>
        <v>0</v>
      </c>
      <c r="N43" s="22">
        <f t="shared" si="15"/>
        <v>0</v>
      </c>
      <c r="O43" s="22">
        <f t="shared" si="15"/>
        <v>0</v>
      </c>
      <c r="P43" s="22">
        <f t="shared" si="15"/>
        <v>0</v>
      </c>
      <c r="Q43" s="22">
        <f t="shared" si="15"/>
        <v>0</v>
      </c>
    </row>
    <row r="44" spans="1:17" s="18" customFormat="1" ht="24" x14ac:dyDescent="0.2">
      <c r="A44" s="69"/>
      <c r="B44" s="70"/>
      <c r="C44" s="55"/>
      <c r="D44" s="23" t="s">
        <v>18</v>
      </c>
      <c r="E44" s="22">
        <f t="shared" si="4"/>
        <v>0</v>
      </c>
      <c r="F44" s="22">
        <v>0</v>
      </c>
      <c r="G44" s="22">
        <v>0</v>
      </c>
      <c r="H44" s="22">
        <f t="shared" si="9"/>
        <v>0</v>
      </c>
      <c r="I44" s="22">
        <f t="shared" si="10"/>
        <v>0</v>
      </c>
      <c r="J44" s="22">
        <f t="shared" si="10"/>
        <v>0</v>
      </c>
      <c r="K44" s="22">
        <f t="shared" si="10"/>
        <v>0</v>
      </c>
      <c r="L44" s="22">
        <f t="shared" ref="L44:Q44" si="16">K44*1.03</f>
        <v>0</v>
      </c>
      <c r="M44" s="22">
        <f t="shared" si="16"/>
        <v>0</v>
      </c>
      <c r="N44" s="22">
        <f t="shared" si="16"/>
        <v>0</v>
      </c>
      <c r="O44" s="22">
        <f t="shared" si="16"/>
        <v>0</v>
      </c>
      <c r="P44" s="22">
        <f t="shared" si="16"/>
        <v>0</v>
      </c>
      <c r="Q44" s="22">
        <f t="shared" si="16"/>
        <v>0</v>
      </c>
    </row>
    <row r="45" spans="1:17" s="18" customFormat="1" x14ac:dyDescent="0.2">
      <c r="A45" s="71"/>
      <c r="B45" s="72"/>
      <c r="C45" s="55"/>
      <c r="D45" s="23" t="s">
        <v>19</v>
      </c>
      <c r="E45" s="22">
        <f t="shared" si="4"/>
        <v>0</v>
      </c>
      <c r="F45" s="22">
        <v>0</v>
      </c>
      <c r="G45" s="22">
        <v>0</v>
      </c>
      <c r="H45" s="22">
        <f t="shared" si="9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ref="L45:Q45" si="17">K45*1.03</f>
        <v>0</v>
      </c>
      <c r="M45" s="22">
        <f t="shared" si="17"/>
        <v>0</v>
      </c>
      <c r="N45" s="22">
        <f t="shared" si="17"/>
        <v>0</v>
      </c>
      <c r="O45" s="22">
        <f t="shared" si="17"/>
        <v>0</v>
      </c>
      <c r="P45" s="22">
        <f t="shared" si="17"/>
        <v>0</v>
      </c>
      <c r="Q45" s="22">
        <f t="shared" si="17"/>
        <v>0</v>
      </c>
    </row>
    <row r="46" spans="1:17" s="18" customFormat="1" x14ac:dyDescent="0.2">
      <c r="A46" s="67" t="s">
        <v>30</v>
      </c>
      <c r="B46" s="68"/>
      <c r="C46" s="55"/>
      <c r="D46" s="21" t="s">
        <v>15</v>
      </c>
      <c r="E46" s="22">
        <f>SUM(F46:Q46)</f>
        <v>406459.53652984352</v>
      </c>
      <c r="F46" s="22">
        <f>SUM(F47:F51)</f>
        <v>47390.642049999995</v>
      </c>
      <c r="G46" s="22">
        <f t="shared" ref="G46:Q46" si="18">SUM(G48:G51)</f>
        <v>27677.022000000001</v>
      </c>
      <c r="H46" s="22">
        <f t="shared" si="18"/>
        <v>27727.022000000001</v>
      </c>
      <c r="I46" s="22">
        <f t="shared" si="18"/>
        <v>28878.102879999999</v>
      </c>
      <c r="J46" s="22">
        <f t="shared" si="18"/>
        <v>29957.016686399998</v>
      </c>
      <c r="K46" s="22">
        <f t="shared" si="18"/>
        <v>31059.900739712</v>
      </c>
      <c r="L46" s="22">
        <f t="shared" si="18"/>
        <v>32318.490248394563</v>
      </c>
      <c r="M46" s="22">
        <f t="shared" si="18"/>
        <v>33574.589146458347</v>
      </c>
      <c r="N46" s="22">
        <f t="shared" si="18"/>
        <v>34880.072778849521</v>
      </c>
      <c r="O46" s="22">
        <f t="shared" si="18"/>
        <v>36236.890758532281</v>
      </c>
      <c r="P46" s="22">
        <f t="shared" si="18"/>
        <v>37647.069909458187</v>
      </c>
      <c r="Q46" s="22">
        <f t="shared" si="18"/>
        <v>39112.717332038665</v>
      </c>
    </row>
    <row r="47" spans="1:17" s="18" customFormat="1" x14ac:dyDescent="0.2">
      <c r="A47" s="69"/>
      <c r="B47" s="70"/>
      <c r="C47" s="55"/>
      <c r="D47" s="23" t="s">
        <v>33</v>
      </c>
      <c r="E47" s="22">
        <f>SUM(F47:Q47)</f>
        <v>0</v>
      </c>
      <c r="F47" s="28">
        <f>F10+F16+F22+F28</f>
        <v>0</v>
      </c>
      <c r="G47" s="28">
        <f t="shared" ref="G47:Q47" si="19">G10+G16+G22+G28</f>
        <v>0</v>
      </c>
      <c r="H47" s="28">
        <f t="shared" si="19"/>
        <v>0</v>
      </c>
      <c r="I47" s="28">
        <f t="shared" si="19"/>
        <v>0</v>
      </c>
      <c r="J47" s="28">
        <f t="shared" si="19"/>
        <v>0</v>
      </c>
      <c r="K47" s="28">
        <f t="shared" si="19"/>
        <v>0</v>
      </c>
      <c r="L47" s="28">
        <f t="shared" si="19"/>
        <v>0</v>
      </c>
      <c r="M47" s="28">
        <f t="shared" si="19"/>
        <v>0</v>
      </c>
      <c r="N47" s="28">
        <f t="shared" si="19"/>
        <v>0</v>
      </c>
      <c r="O47" s="28">
        <f t="shared" si="19"/>
        <v>0</v>
      </c>
      <c r="P47" s="28">
        <f t="shared" si="19"/>
        <v>0</v>
      </c>
      <c r="Q47" s="28">
        <f t="shared" si="19"/>
        <v>0</v>
      </c>
    </row>
    <row r="48" spans="1:17" x14ac:dyDescent="0.2">
      <c r="A48" s="69"/>
      <c r="B48" s="70"/>
      <c r="C48" s="55"/>
      <c r="D48" s="23" t="s">
        <v>16</v>
      </c>
      <c r="E48" s="22">
        <f t="shared" si="4"/>
        <v>4000</v>
      </c>
      <c r="F48" s="28">
        <f>F11+F17+F23+F29</f>
        <v>4000</v>
      </c>
      <c r="G48" s="28">
        <f t="shared" ref="G48:Q48" si="20">G11+G17+G23+G29</f>
        <v>0</v>
      </c>
      <c r="H48" s="28">
        <f t="shared" si="20"/>
        <v>0</v>
      </c>
      <c r="I48" s="28">
        <f t="shared" si="20"/>
        <v>0</v>
      </c>
      <c r="J48" s="28">
        <f t="shared" si="20"/>
        <v>0</v>
      </c>
      <c r="K48" s="28">
        <f t="shared" si="20"/>
        <v>0</v>
      </c>
      <c r="L48" s="28">
        <f t="shared" si="20"/>
        <v>0</v>
      </c>
      <c r="M48" s="28">
        <f t="shared" si="20"/>
        <v>0</v>
      </c>
      <c r="N48" s="28">
        <f t="shared" si="20"/>
        <v>0</v>
      </c>
      <c r="O48" s="28">
        <f t="shared" si="20"/>
        <v>0</v>
      </c>
      <c r="P48" s="28">
        <f t="shared" si="20"/>
        <v>0</v>
      </c>
      <c r="Q48" s="28">
        <f t="shared" si="20"/>
        <v>0</v>
      </c>
    </row>
    <row r="49" spans="1:17" x14ac:dyDescent="0.2">
      <c r="A49" s="69"/>
      <c r="B49" s="70"/>
      <c r="C49" s="55"/>
      <c r="D49" s="23" t="s">
        <v>17</v>
      </c>
      <c r="E49" s="22">
        <f t="shared" si="4"/>
        <v>3529</v>
      </c>
      <c r="F49" s="28">
        <f>F12+F18+F24+F30</f>
        <v>3529</v>
      </c>
      <c r="G49" s="28">
        <f t="shared" ref="G49:Q49" si="21">G12+G18+G24+G30</f>
        <v>0</v>
      </c>
      <c r="H49" s="28">
        <f t="shared" si="21"/>
        <v>0</v>
      </c>
      <c r="I49" s="28">
        <f t="shared" si="21"/>
        <v>0</v>
      </c>
      <c r="J49" s="28">
        <f t="shared" si="21"/>
        <v>0</v>
      </c>
      <c r="K49" s="28">
        <f t="shared" si="21"/>
        <v>0</v>
      </c>
      <c r="L49" s="28">
        <f t="shared" si="21"/>
        <v>0</v>
      </c>
      <c r="M49" s="28">
        <f t="shared" si="21"/>
        <v>0</v>
      </c>
      <c r="N49" s="28">
        <f t="shared" si="21"/>
        <v>0</v>
      </c>
      <c r="O49" s="28">
        <f t="shared" si="21"/>
        <v>0</v>
      </c>
      <c r="P49" s="28">
        <f t="shared" si="21"/>
        <v>0</v>
      </c>
      <c r="Q49" s="28">
        <f t="shared" si="21"/>
        <v>0</v>
      </c>
    </row>
    <row r="50" spans="1:17" ht="24" x14ac:dyDescent="0.2">
      <c r="A50" s="69"/>
      <c r="B50" s="70"/>
      <c r="C50" s="55"/>
      <c r="D50" s="23" t="s">
        <v>18</v>
      </c>
      <c r="E50" s="22">
        <f t="shared" si="4"/>
        <v>134882.08479949069</v>
      </c>
      <c r="F50" s="24">
        <f>F13+F19+F25+F31</f>
        <v>29468.642049999995</v>
      </c>
      <c r="G50" s="24">
        <f t="shared" ref="G50:Q50" si="22">G13+G19+G25+G31</f>
        <v>8190.3020000000006</v>
      </c>
      <c r="H50" s="24">
        <f t="shared" si="22"/>
        <v>8190.3020000000006</v>
      </c>
      <c r="I50" s="24">
        <f t="shared" si="22"/>
        <v>8517.9140800000005</v>
      </c>
      <c r="J50" s="24">
        <f t="shared" si="22"/>
        <v>8832.4203343999998</v>
      </c>
      <c r="K50" s="24">
        <f t="shared" si="22"/>
        <v>9158.7205297120017</v>
      </c>
      <c r="L50" s="24">
        <f t="shared" si="22"/>
        <v>9497.2628342945627</v>
      </c>
      <c r="M50" s="24">
        <f t="shared" si="22"/>
        <v>9848.5126355622469</v>
      </c>
      <c r="N50" s="24">
        <f t="shared" si="22"/>
        <v>10212.953207517518</v>
      </c>
      <c r="O50" s="24">
        <f t="shared" si="22"/>
        <v>10591.086404346979</v>
      </c>
      <c r="P50" s="24">
        <f t="shared" si="22"/>
        <v>10983.433381105486</v>
      </c>
      <c r="Q50" s="24">
        <f t="shared" si="22"/>
        <v>11390.53534255187</v>
      </c>
    </row>
    <row r="51" spans="1:17" x14ac:dyDescent="0.2">
      <c r="A51" s="71"/>
      <c r="B51" s="72"/>
      <c r="C51" s="55"/>
      <c r="D51" s="23" t="s">
        <v>19</v>
      </c>
      <c r="E51" s="22">
        <f>SUM(F51:Q51)</f>
        <v>264048.45173035288</v>
      </c>
      <c r="F51" s="24">
        <f>F38</f>
        <v>10393</v>
      </c>
      <c r="G51" s="24">
        <v>19486.72</v>
      </c>
      <c r="H51" s="24">
        <v>19536.72</v>
      </c>
      <c r="I51" s="24">
        <v>20360.1888</v>
      </c>
      <c r="J51" s="24">
        <v>21124.596352</v>
      </c>
      <c r="K51" s="24">
        <v>21901.180209999999</v>
      </c>
      <c r="L51" s="24">
        <v>22821.227414100002</v>
      </c>
      <c r="M51" s="24">
        <v>23726.076510896099</v>
      </c>
      <c r="N51" s="24">
        <v>24667.119571332001</v>
      </c>
      <c r="O51" s="24">
        <v>25645.8043541853</v>
      </c>
      <c r="P51" s="24">
        <v>26663.636528352701</v>
      </c>
      <c r="Q51" s="24">
        <v>27722.181989486799</v>
      </c>
    </row>
    <row r="52" spans="1:17" x14ac:dyDescent="0.2">
      <c r="A52" s="66" t="s">
        <v>28</v>
      </c>
      <c r="B52" s="66"/>
      <c r="C52" s="20"/>
      <c r="D52" s="20"/>
      <c r="E52" s="22">
        <f t="shared" si="4"/>
        <v>0</v>
      </c>
      <c r="F52" s="22"/>
      <c r="G52" s="22"/>
      <c r="H52" s="22">
        <f t="shared" si="9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ref="L52:Q52" si="23">K52*1.03</f>
        <v>0</v>
      </c>
      <c r="M52" s="22">
        <f t="shared" si="23"/>
        <v>0</v>
      </c>
      <c r="N52" s="22">
        <f t="shared" si="23"/>
        <v>0</v>
      </c>
      <c r="O52" s="22">
        <f t="shared" si="23"/>
        <v>0</v>
      </c>
      <c r="P52" s="22">
        <f t="shared" si="23"/>
        <v>0</v>
      </c>
      <c r="Q52" s="22">
        <f t="shared" si="23"/>
        <v>0</v>
      </c>
    </row>
    <row r="53" spans="1:17" x14ac:dyDescent="0.2">
      <c r="A53" s="60" t="s">
        <v>32</v>
      </c>
      <c r="B53" s="61"/>
      <c r="C53" s="55"/>
      <c r="D53" s="21" t="s">
        <v>15</v>
      </c>
      <c r="E53" s="22">
        <f>SUM(E54:E58)</f>
        <v>406459.53652984358</v>
      </c>
      <c r="F53" s="22">
        <f>SUM(F54:F58)</f>
        <v>47390.642049999995</v>
      </c>
      <c r="G53" s="22">
        <f>SUM(G54:G58)</f>
        <v>27677.022000000001</v>
      </c>
      <c r="H53" s="22">
        <f t="shared" ref="H53:Q53" si="24">SUM(H54:H58)</f>
        <v>27727.022000000001</v>
      </c>
      <c r="I53" s="22">
        <f t="shared" si="24"/>
        <v>28878.102879999999</v>
      </c>
      <c r="J53" s="22">
        <f t="shared" si="24"/>
        <v>29957.016686399998</v>
      </c>
      <c r="K53" s="22">
        <f t="shared" si="24"/>
        <v>31059.900739712</v>
      </c>
      <c r="L53" s="22">
        <f t="shared" si="24"/>
        <v>32318.490248394563</v>
      </c>
      <c r="M53" s="22">
        <f t="shared" si="24"/>
        <v>33574.589146458347</v>
      </c>
      <c r="N53" s="22">
        <f t="shared" si="24"/>
        <v>34880.072778849521</v>
      </c>
      <c r="O53" s="22">
        <f t="shared" si="24"/>
        <v>36236.890758532281</v>
      </c>
      <c r="P53" s="22">
        <f t="shared" si="24"/>
        <v>37647.069909458187</v>
      </c>
      <c r="Q53" s="22">
        <f t="shared" si="24"/>
        <v>39112.717332038665</v>
      </c>
    </row>
    <row r="54" spans="1:17" x14ac:dyDescent="0.2">
      <c r="A54" s="62"/>
      <c r="B54" s="63"/>
      <c r="C54" s="55"/>
      <c r="D54" s="23" t="s">
        <v>33</v>
      </c>
      <c r="E54" s="22">
        <f t="shared" si="4"/>
        <v>0</v>
      </c>
      <c r="F54" s="24">
        <f>F47</f>
        <v>0</v>
      </c>
      <c r="G54" s="24">
        <f t="shared" ref="G54:Q54" si="25">G47</f>
        <v>0</v>
      </c>
      <c r="H54" s="24">
        <f t="shared" si="25"/>
        <v>0</v>
      </c>
      <c r="I54" s="24">
        <f t="shared" si="25"/>
        <v>0</v>
      </c>
      <c r="J54" s="24">
        <f t="shared" si="25"/>
        <v>0</v>
      </c>
      <c r="K54" s="24">
        <f t="shared" si="25"/>
        <v>0</v>
      </c>
      <c r="L54" s="24">
        <f t="shared" si="25"/>
        <v>0</v>
      </c>
      <c r="M54" s="24">
        <f t="shared" si="25"/>
        <v>0</v>
      </c>
      <c r="N54" s="24">
        <f t="shared" si="25"/>
        <v>0</v>
      </c>
      <c r="O54" s="24">
        <f t="shared" si="25"/>
        <v>0</v>
      </c>
      <c r="P54" s="24">
        <f t="shared" si="25"/>
        <v>0</v>
      </c>
      <c r="Q54" s="24">
        <f t="shared" si="25"/>
        <v>0</v>
      </c>
    </row>
    <row r="55" spans="1:17" x14ac:dyDescent="0.2">
      <c r="A55" s="62"/>
      <c r="B55" s="63"/>
      <c r="C55" s="55"/>
      <c r="D55" s="23" t="s">
        <v>16</v>
      </c>
      <c r="E55" s="22">
        <f t="shared" si="4"/>
        <v>4000</v>
      </c>
      <c r="F55" s="24">
        <f t="shared" ref="F55:Q57" si="26">F48</f>
        <v>4000</v>
      </c>
      <c r="G55" s="24">
        <f t="shared" si="26"/>
        <v>0</v>
      </c>
      <c r="H55" s="24">
        <f t="shared" si="26"/>
        <v>0</v>
      </c>
      <c r="I55" s="24">
        <f t="shared" si="26"/>
        <v>0</v>
      </c>
      <c r="J55" s="24">
        <f t="shared" si="26"/>
        <v>0</v>
      </c>
      <c r="K55" s="24">
        <f t="shared" si="26"/>
        <v>0</v>
      </c>
      <c r="L55" s="24">
        <f t="shared" si="26"/>
        <v>0</v>
      </c>
      <c r="M55" s="24">
        <f t="shared" si="26"/>
        <v>0</v>
      </c>
      <c r="N55" s="24">
        <f t="shared" si="26"/>
        <v>0</v>
      </c>
      <c r="O55" s="24">
        <f t="shared" si="26"/>
        <v>0</v>
      </c>
      <c r="P55" s="24">
        <f t="shared" si="26"/>
        <v>0</v>
      </c>
      <c r="Q55" s="24">
        <f t="shared" si="26"/>
        <v>0</v>
      </c>
    </row>
    <row r="56" spans="1:17" x14ac:dyDescent="0.2">
      <c r="A56" s="62"/>
      <c r="B56" s="63"/>
      <c r="C56" s="55"/>
      <c r="D56" s="23" t="s">
        <v>17</v>
      </c>
      <c r="E56" s="22">
        <f t="shared" si="4"/>
        <v>3529</v>
      </c>
      <c r="F56" s="24">
        <f t="shared" si="26"/>
        <v>3529</v>
      </c>
      <c r="G56" s="24">
        <f t="shared" si="26"/>
        <v>0</v>
      </c>
      <c r="H56" s="24">
        <f t="shared" si="26"/>
        <v>0</v>
      </c>
      <c r="I56" s="24">
        <f t="shared" si="26"/>
        <v>0</v>
      </c>
      <c r="J56" s="24">
        <f t="shared" si="26"/>
        <v>0</v>
      </c>
      <c r="K56" s="24">
        <f t="shared" si="26"/>
        <v>0</v>
      </c>
      <c r="L56" s="24">
        <f t="shared" si="26"/>
        <v>0</v>
      </c>
      <c r="M56" s="24">
        <f t="shared" si="26"/>
        <v>0</v>
      </c>
      <c r="N56" s="24">
        <f t="shared" si="26"/>
        <v>0</v>
      </c>
      <c r="O56" s="24">
        <f t="shared" si="26"/>
        <v>0</v>
      </c>
      <c r="P56" s="24">
        <f t="shared" si="26"/>
        <v>0</v>
      </c>
      <c r="Q56" s="24">
        <f t="shared" si="26"/>
        <v>0</v>
      </c>
    </row>
    <row r="57" spans="1:17" ht="24" x14ac:dyDescent="0.2">
      <c r="A57" s="62"/>
      <c r="B57" s="63"/>
      <c r="C57" s="55"/>
      <c r="D57" s="23" t="s">
        <v>18</v>
      </c>
      <c r="E57" s="22">
        <f t="shared" si="4"/>
        <v>134882.08479949069</v>
      </c>
      <c r="F57" s="24">
        <f t="shared" si="26"/>
        <v>29468.642049999995</v>
      </c>
      <c r="G57" s="24">
        <f t="shared" si="26"/>
        <v>8190.3020000000006</v>
      </c>
      <c r="H57" s="24">
        <f t="shared" si="26"/>
        <v>8190.3020000000006</v>
      </c>
      <c r="I57" s="24">
        <f t="shared" si="26"/>
        <v>8517.9140800000005</v>
      </c>
      <c r="J57" s="24">
        <f t="shared" si="26"/>
        <v>8832.4203343999998</v>
      </c>
      <c r="K57" s="24">
        <f t="shared" si="26"/>
        <v>9158.7205297120017</v>
      </c>
      <c r="L57" s="24">
        <f t="shared" si="26"/>
        <v>9497.2628342945627</v>
      </c>
      <c r="M57" s="24">
        <f t="shared" si="26"/>
        <v>9848.5126355622469</v>
      </c>
      <c r="N57" s="24">
        <f t="shared" si="26"/>
        <v>10212.953207517518</v>
      </c>
      <c r="O57" s="24">
        <f t="shared" si="26"/>
        <v>10591.086404346979</v>
      </c>
      <c r="P57" s="24">
        <f t="shared" si="26"/>
        <v>10983.433381105486</v>
      </c>
      <c r="Q57" s="24">
        <f t="shared" si="26"/>
        <v>11390.53534255187</v>
      </c>
    </row>
    <row r="58" spans="1:17" x14ac:dyDescent="0.2">
      <c r="A58" s="64"/>
      <c r="B58" s="65"/>
      <c r="C58" s="55"/>
      <c r="D58" s="23" t="s">
        <v>19</v>
      </c>
      <c r="E58" s="22">
        <f t="shared" si="4"/>
        <v>264048.45173035288</v>
      </c>
      <c r="F58" s="24">
        <f>F51</f>
        <v>10393</v>
      </c>
      <c r="G58" s="24">
        <f t="shared" ref="G58:Q58" si="27">G51</f>
        <v>19486.72</v>
      </c>
      <c r="H58" s="24">
        <f t="shared" si="27"/>
        <v>19536.72</v>
      </c>
      <c r="I58" s="24">
        <f t="shared" si="27"/>
        <v>20360.1888</v>
      </c>
      <c r="J58" s="24">
        <f t="shared" si="27"/>
        <v>21124.596352</v>
      </c>
      <c r="K58" s="24">
        <f t="shared" si="27"/>
        <v>21901.180209999999</v>
      </c>
      <c r="L58" s="24">
        <f t="shared" si="27"/>
        <v>22821.227414100002</v>
      </c>
      <c r="M58" s="24">
        <f t="shared" si="27"/>
        <v>23726.076510896099</v>
      </c>
      <c r="N58" s="24">
        <f t="shared" si="27"/>
        <v>24667.119571332001</v>
      </c>
      <c r="O58" s="24">
        <f t="shared" si="27"/>
        <v>25645.8043541853</v>
      </c>
      <c r="P58" s="24">
        <f t="shared" si="27"/>
        <v>26663.636528352701</v>
      </c>
      <c r="Q58" s="24">
        <f t="shared" si="27"/>
        <v>27722.181989486799</v>
      </c>
    </row>
  </sheetData>
  <mergeCells count="29"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2019-06-17T06:29:35Z</cp:lastPrinted>
  <dcterms:created xsi:type="dcterms:W3CDTF">2017-06-27T07:14:46Z</dcterms:created>
  <dcterms:modified xsi:type="dcterms:W3CDTF">2019-06-17T06:30:05Z</dcterms:modified>
</cp:coreProperties>
</file>