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2'!$A$7:$M$90</definedName>
    <definedName name="Print_Area" localSheetId="0">'Таблица 2'!$A$2:$J$90</definedName>
    <definedName name="Print_Area" localSheetId="1">'Таблица 3'!$A$1:$D$15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13" i="2"/>
  <c r="G9" i="2" l="1"/>
  <c r="G23" i="2" l="1"/>
  <c r="G22" i="2"/>
  <c r="G12" i="2"/>
  <c r="G18" i="2"/>
  <c r="J13" i="2" l="1"/>
  <c r="J38" i="2" l="1"/>
  <c r="F38" i="2" l="1"/>
  <c r="H90" i="2"/>
  <c r="H87" i="2"/>
  <c r="H86" i="2"/>
  <c r="H84" i="2"/>
  <c r="H66" i="2"/>
  <c r="H53" i="2"/>
  <c r="H45" i="2"/>
  <c r="H44" i="2"/>
  <c r="H43" i="2"/>
  <c r="H42" i="2"/>
  <c r="H41" i="2"/>
  <c r="H40" i="2" s="1"/>
  <c r="H34" i="2"/>
  <c r="H32" i="2"/>
  <c r="H81" i="2"/>
  <c r="H80" i="2"/>
  <c r="H89" i="2"/>
  <c r="H88" i="2"/>
  <c r="H83" i="2"/>
  <c r="H30" i="2"/>
  <c r="H49" i="2" s="1"/>
  <c r="H51" i="2" l="1"/>
  <c r="H62" i="2"/>
  <c r="H75" i="2"/>
  <c r="H85" i="2"/>
  <c r="H64" i="2"/>
  <c r="H77" i="2"/>
  <c r="H21" i="2"/>
  <c r="H28" i="2"/>
  <c r="H82" i="2"/>
  <c r="H79" i="2" s="1"/>
  <c r="H15" i="2"/>
  <c r="H29" i="2"/>
  <c r="H48" i="2" s="1"/>
  <c r="H31" i="2"/>
  <c r="H50" i="2" s="1"/>
  <c r="H9" i="2"/>
  <c r="H76" i="2" l="1"/>
  <c r="H63" i="2"/>
  <c r="H61" i="2"/>
  <c r="H74" i="2"/>
  <c r="H47" i="2"/>
  <c r="H27" i="2"/>
  <c r="F12" i="2"/>
  <c r="H73" i="2" l="1"/>
  <c r="H72" i="2" s="1"/>
  <c r="H60" i="2"/>
  <c r="H59" i="2" s="1"/>
  <c r="H46" i="2"/>
  <c r="F23" i="2" l="1"/>
  <c r="J19" i="2" l="1"/>
  <c r="J31" i="2" s="1"/>
  <c r="I30" i="2" l="1"/>
  <c r="F18" i="2"/>
  <c r="I81" i="2"/>
  <c r="F22" i="2"/>
  <c r="I82" i="2"/>
  <c r="J30" i="2"/>
  <c r="I90" i="2"/>
  <c r="I89" i="2"/>
  <c r="I87" i="2"/>
  <c r="I86" i="2"/>
  <c r="I84" i="2"/>
  <c r="I83" i="2"/>
  <c r="I80" i="2"/>
  <c r="I66" i="2"/>
  <c r="I53" i="2"/>
  <c r="I45" i="2"/>
  <c r="I44" i="2"/>
  <c r="I43" i="2"/>
  <c r="I42" i="2"/>
  <c r="I41" i="2"/>
  <c r="I34" i="2"/>
  <c r="I32" i="2"/>
  <c r="I31" i="2"/>
  <c r="I28" i="2"/>
  <c r="I47" i="2" s="1"/>
  <c r="I21" i="2"/>
  <c r="I9" i="2"/>
  <c r="I49" i="2" l="1"/>
  <c r="I62" i="2" s="1"/>
  <c r="I15" i="2"/>
  <c r="I51" i="2"/>
  <c r="I64" i="2" s="1"/>
  <c r="I40" i="2"/>
  <c r="I88" i="2"/>
  <c r="I85" i="2" s="1"/>
  <c r="I29" i="2"/>
  <c r="I48" i="2" s="1"/>
  <c r="I61" i="2" s="1"/>
  <c r="I79" i="2"/>
  <c r="I77" i="2"/>
  <c r="I73" i="2"/>
  <c r="I60" i="2"/>
  <c r="I50" i="2"/>
  <c r="I75" i="2"/>
  <c r="I74" i="2" l="1"/>
  <c r="I46" i="2"/>
  <c r="I27" i="2"/>
  <c r="I63" i="2"/>
  <c r="I59" i="2" s="1"/>
  <c r="I76" i="2"/>
  <c r="I72" i="2" s="1"/>
  <c r="J83" i="2" l="1"/>
  <c r="E58" i="2" l="1"/>
  <c r="E57" i="2"/>
  <c r="E56" i="2"/>
  <c r="E55" i="2"/>
  <c r="E54" i="2"/>
  <c r="J53" i="2"/>
  <c r="G53" i="2"/>
  <c r="F53" i="2"/>
  <c r="E53" i="2" l="1"/>
  <c r="F29" i="2" l="1"/>
  <c r="F81" i="2" l="1"/>
  <c r="G81" i="2"/>
  <c r="J81" i="2"/>
  <c r="F82" i="2"/>
  <c r="G82" i="2"/>
  <c r="J82" i="2"/>
  <c r="F83" i="2"/>
  <c r="G83" i="2"/>
  <c r="F84" i="2"/>
  <c r="G84" i="2"/>
  <c r="J84" i="2"/>
  <c r="F80" i="2"/>
  <c r="G80" i="2"/>
  <c r="J80" i="2"/>
  <c r="E80" i="2" l="1"/>
  <c r="E82" i="2"/>
  <c r="E84" i="2"/>
  <c r="J79" i="2"/>
  <c r="F79" i="2"/>
  <c r="G79" i="2"/>
  <c r="F87" i="2"/>
  <c r="G87" i="2"/>
  <c r="J87" i="2"/>
  <c r="F88" i="2"/>
  <c r="G88" i="2"/>
  <c r="J88" i="2"/>
  <c r="F89" i="2"/>
  <c r="G89" i="2"/>
  <c r="J89" i="2"/>
  <c r="F90" i="2"/>
  <c r="G90" i="2"/>
  <c r="J90" i="2"/>
  <c r="F86" i="2"/>
  <c r="G86" i="2"/>
  <c r="J86" i="2"/>
  <c r="E86" i="2" l="1"/>
  <c r="E88" i="2"/>
  <c r="E87" i="2"/>
  <c r="E90" i="2"/>
  <c r="G85" i="2"/>
  <c r="F85" i="2"/>
  <c r="J85" i="2"/>
  <c r="E89" i="2" l="1"/>
  <c r="E85" i="2" l="1"/>
  <c r="E81" i="2" l="1"/>
  <c r="F45" i="2"/>
  <c r="G45" i="2"/>
  <c r="J45" i="2"/>
  <c r="F44" i="2"/>
  <c r="G44" i="2"/>
  <c r="J44" i="2"/>
  <c r="J50" i="2" s="1"/>
  <c r="F43" i="2"/>
  <c r="G43" i="2"/>
  <c r="J43" i="2"/>
  <c r="F42" i="2"/>
  <c r="G42" i="2"/>
  <c r="J42" i="2"/>
  <c r="F41" i="2"/>
  <c r="G41" i="2"/>
  <c r="J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E83" i="2" l="1"/>
  <c r="E79" i="2"/>
  <c r="F66" i="2"/>
  <c r="G66" i="2"/>
  <c r="J66" i="2"/>
  <c r="F34" i="2"/>
  <c r="G34" i="2"/>
  <c r="J34" i="2"/>
  <c r="F28" i="2"/>
  <c r="G28" i="2"/>
  <c r="J28" i="2"/>
  <c r="F48" i="2"/>
  <c r="G29" i="2"/>
  <c r="G48" i="2" s="1"/>
  <c r="J29" i="2"/>
  <c r="J48" i="2" s="1"/>
  <c r="F30" i="2"/>
  <c r="F49" i="2" s="1"/>
  <c r="G30" i="2"/>
  <c r="G49" i="2" s="1"/>
  <c r="J49" i="2"/>
  <c r="F31" i="2"/>
  <c r="F50" i="2" s="1"/>
  <c r="G31" i="2"/>
  <c r="G50" i="2" s="1"/>
  <c r="J63" i="2"/>
  <c r="F32" i="2"/>
  <c r="F51" i="2" s="1"/>
  <c r="G32" i="2"/>
  <c r="G51" i="2" s="1"/>
  <c r="J32" i="2"/>
  <c r="J51" i="2" s="1"/>
  <c r="F21" i="2"/>
  <c r="G21" i="2"/>
  <c r="J21" i="2"/>
  <c r="F15" i="2"/>
  <c r="G15" i="2"/>
  <c r="J15" i="2"/>
  <c r="F9" i="2"/>
  <c r="J9" i="2"/>
  <c r="F63" i="2" l="1"/>
  <c r="G75" i="2"/>
  <c r="G62" i="2"/>
  <c r="F74" i="2"/>
  <c r="F61" i="2"/>
  <c r="J77" i="2"/>
  <c r="J64" i="2"/>
  <c r="F75" i="2"/>
  <c r="F62" i="2"/>
  <c r="G77" i="2"/>
  <c r="G64" i="2"/>
  <c r="J74" i="2"/>
  <c r="J61" i="2"/>
  <c r="F77" i="2"/>
  <c r="F64" i="2"/>
  <c r="J75" i="2"/>
  <c r="J62" i="2"/>
  <c r="G74" i="2"/>
  <c r="G61" i="2"/>
  <c r="G76" i="2"/>
  <c r="G63" i="2"/>
  <c r="J76" i="2"/>
  <c r="F76" i="2"/>
  <c r="J47" i="2"/>
  <c r="J27" i="2"/>
  <c r="G47" i="2"/>
  <c r="G27" i="2"/>
  <c r="F47" i="2"/>
  <c r="F27" i="2"/>
  <c r="F40" i="2"/>
  <c r="G40" i="2"/>
  <c r="J40" i="2"/>
  <c r="G73" i="2" l="1"/>
  <c r="G72" i="2" s="1"/>
  <c r="G60" i="2"/>
  <c r="G59" i="2" s="1"/>
  <c r="F73" i="2"/>
  <c r="F72" i="2" s="1"/>
  <c r="F60" i="2"/>
  <c r="F59" i="2" s="1"/>
  <c r="J73" i="2"/>
  <c r="J72" i="2" s="1"/>
  <c r="J60" i="2"/>
  <c r="J59" i="2" s="1"/>
  <c r="J46" i="2"/>
  <c r="F46" i="2"/>
  <c r="G46" i="2"/>
  <c r="E9" i="2" l="1"/>
  <c r="E41" i="2"/>
  <c r="E42" i="2"/>
  <c r="E34" i="2" l="1"/>
  <c r="E28" i="2"/>
  <c r="E66" i="2"/>
  <c r="E21" i="2"/>
  <c r="E15" i="2"/>
  <c r="E47" i="2" l="1"/>
  <c r="E60" i="2" l="1"/>
  <c r="E73" i="2"/>
  <c r="E43" i="2"/>
  <c r="E44" i="2"/>
  <c r="E45" i="2"/>
  <c r="E40" i="2" l="1"/>
  <c r="E32" i="2" l="1"/>
  <c r="E49" i="2"/>
  <c r="E29" i="2"/>
  <c r="E30" i="2"/>
  <c r="E31" i="2"/>
  <c r="E48" i="2" l="1"/>
  <c r="E77" i="2"/>
  <c r="E64" i="2"/>
  <c r="E75" i="2"/>
  <c r="E27" i="2"/>
  <c r="E51" i="2"/>
  <c r="E50" i="2"/>
  <c r="E63" i="2" l="1"/>
  <c r="E62" i="2"/>
  <c r="E61" i="2"/>
  <c r="E74" i="2"/>
  <c r="E76" i="2"/>
  <c r="E46" i="2"/>
  <c r="E59" i="2" l="1"/>
  <c r="E72" i="2"/>
</calcChain>
</file>

<file path=xl/sharedStrings.xml><?xml version="1.0" encoding="utf-8"?>
<sst xmlns="http://schemas.openxmlformats.org/spreadsheetml/2006/main" count="193" uniqueCount="108">
  <si>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</si>
  <si>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</si>
  <si>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</si>
  <si>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</si>
  <si>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</si>
  <si>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</si>
  <si>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</si>
  <si>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</si>
  <si>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</si>
  <si>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</si>
  <si>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</si>
  <si>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</si>
  <si>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</si>
  <si>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</si>
  <si>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</si>
  <si>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</si>
  <si>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</si>
  <si>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</si>
  <si>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</si>
  <si>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</si>
  <si>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</si>
  <si>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</si>
  <si>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</si>
  <si>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</si>
  <si>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</si>
  <si>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</si>
  <si>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</si>
  <si>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</si>
  <si>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</si>
  <si>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</si>
  <si>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</si>
  <si>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</si>
  <si>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</si>
  <si>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</si>
  <si>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</si>
  <si>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</si>
  <si>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</si>
  <si>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</si>
  <si>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</si>
  <si>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</si>
  <si>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</si>
  <si>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</si>
  <si>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</si>
  <si>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</si>
  <si>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</si>
  <si>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</si>
  <si>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</si>
  <si>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</si>
  <si>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</si>
  <si>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</si>
  <si>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</si>
  <si>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</si>
  <si>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</si>
  <si>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</si>
  <si>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</si>
  <si>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</si>
  <si>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</si>
  <si>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</si>
  <si>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</si>
  <si>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</si>
  <si>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</si>
  <si>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</si>
  <si>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</si>
  <si>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</si>
  <si>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</si>
  <si>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</si>
  <si>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</si>
  <si>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</si>
  <si>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</si>
  <si>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</si>
  <si>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</si>
  <si>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</si>
  <si>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</si>
  <si>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</si>
  <si>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</si>
  <si>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</si>
  <si>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</si>
  <si>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</si>
  <si>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</si>
  <si>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</si>
  <si>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</si>
  <si>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</si>
  <si>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</si>
  <si>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</si>
  <si>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</si>
  <si>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</si>
  <si>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</si>
  <si>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</si>
  <si>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</si>
  <si>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</si>
  <si>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</si>
  <si>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</si>
  <si>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</si>
  <si>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</si>
  <si>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>Наименование показателя</t>
  </si>
  <si>
    <t>бюджет поселения</t>
  </si>
  <si>
    <t>Таблица 2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</si>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</sst>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view="pageBreakPreview" zoomScale="70" zoomScaleNormal="70" zoomScaleSheetLayoutView="70" workbookViewId="0">
      <pane ySplit="7" topLeftCell="A15" activePane="bottomLeft" state="frozen"/>
      <selection pane="bottomLeft" activeCell="A27" sqref="A27:C3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8"/>
      <c r="I1" s="88"/>
      <c r="J1" s="88" t="s">
        <v>96</v>
      </c>
    </row>
    <row r="2" spans="1:10" x14ac:dyDescent="0.25">
      <c r="A2" s="145" t="s">
        <v>25</v>
      </c>
      <c r="B2" s="145"/>
      <c r="C2" s="145"/>
      <c r="D2" s="145"/>
      <c r="E2" s="145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06" t="s">
        <v>23</v>
      </c>
      <c r="B4" s="106" t="s">
        <v>24</v>
      </c>
      <c r="C4" s="106" t="s">
        <v>1</v>
      </c>
      <c r="D4" s="106" t="s">
        <v>7</v>
      </c>
      <c r="E4" s="146" t="s">
        <v>8</v>
      </c>
      <c r="F4" s="147"/>
      <c r="G4" s="147"/>
      <c r="H4" s="147"/>
      <c r="I4" s="147"/>
      <c r="J4" s="147"/>
    </row>
    <row r="5" spans="1:10" x14ac:dyDescent="0.25">
      <c r="A5" s="107"/>
      <c r="B5" s="109"/>
      <c r="C5" s="107"/>
      <c r="D5" s="107"/>
      <c r="E5" s="155" t="s">
        <v>2</v>
      </c>
      <c r="F5" s="31"/>
      <c r="G5" s="31"/>
      <c r="H5" s="31"/>
      <c r="I5" s="31"/>
      <c r="J5" s="31"/>
    </row>
    <row r="6" spans="1:10" ht="82.5" customHeight="1" x14ac:dyDescent="0.25">
      <c r="A6" s="108"/>
      <c r="B6" s="110"/>
      <c r="C6" s="108"/>
      <c r="D6" s="108"/>
      <c r="E6" s="155"/>
      <c r="F6" s="32">
        <v>2023</v>
      </c>
      <c r="G6" s="32">
        <v>2024</v>
      </c>
      <c r="H6" s="94">
        <v>2025</v>
      </c>
      <c r="I6" s="89">
        <v>2026</v>
      </c>
      <c r="J6" s="32" t="s">
        <v>99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s="5" customFormat="1" ht="41.25" customHeight="1" x14ac:dyDescent="0.25">
      <c r="A8" s="148" t="s">
        <v>16</v>
      </c>
      <c r="B8" s="149"/>
      <c r="C8" s="149"/>
      <c r="D8" s="149"/>
      <c r="E8" s="149"/>
      <c r="F8" s="149"/>
      <c r="G8" s="149"/>
      <c r="H8" s="149"/>
      <c r="I8" s="149"/>
      <c r="J8" s="149"/>
    </row>
    <row r="9" spans="1:10" x14ac:dyDescent="0.25">
      <c r="A9" s="112" t="s">
        <v>13</v>
      </c>
      <c r="B9" s="114" t="s">
        <v>107</v>
      </c>
      <c r="C9" s="116" t="s">
        <v>19</v>
      </c>
      <c r="D9" s="16" t="s">
        <v>2</v>
      </c>
      <c r="E9" s="17">
        <f t="shared" ref="E9:E32" si="0">SUM(F9:J9)</f>
        <v>433019.61664000002</v>
      </c>
      <c r="F9" s="17">
        <f t="shared" ref="F9:J9" si="1">SUM(F10:F14)</f>
        <v>72151.580360000007</v>
      </c>
      <c r="G9" s="17">
        <f>SUM(G10:G14)</f>
        <v>62845.534299999999</v>
      </c>
      <c r="H9" s="17">
        <f t="shared" ref="H9:I9" si="2">SUM(H10:H14)</f>
        <v>53807.308700000001</v>
      </c>
      <c r="I9" s="17">
        <f t="shared" si="2"/>
        <v>55146.618190000001</v>
      </c>
      <c r="J9" s="17">
        <f t="shared" si="1"/>
        <v>189068.57509</v>
      </c>
    </row>
    <row r="10" spans="1:10" ht="21" customHeight="1" x14ac:dyDescent="0.25">
      <c r="A10" s="113"/>
      <c r="B10" s="115"/>
      <c r="C10" s="116"/>
      <c r="D10" s="18" t="s">
        <v>18</v>
      </c>
      <c r="E10" s="19">
        <f t="shared" si="0"/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</row>
    <row r="11" spans="1:10" ht="21" customHeight="1" x14ac:dyDescent="0.25">
      <c r="A11" s="113"/>
      <c r="B11" s="115"/>
      <c r="C11" s="116"/>
      <c r="D11" s="18" t="s">
        <v>9</v>
      </c>
      <c r="E11" s="19">
        <f t="shared" si="0"/>
        <v>0</v>
      </c>
      <c r="F11" s="20"/>
      <c r="G11" s="20">
        <v>0</v>
      </c>
      <c r="H11" s="20">
        <v>0</v>
      </c>
      <c r="I11" s="20">
        <v>0</v>
      </c>
      <c r="J11" s="20">
        <v>0</v>
      </c>
    </row>
    <row r="12" spans="1:10" ht="21" customHeight="1" x14ac:dyDescent="0.25">
      <c r="A12" s="113"/>
      <c r="B12" s="115"/>
      <c r="C12" s="116"/>
      <c r="D12" s="18" t="s">
        <v>14</v>
      </c>
      <c r="E12" s="19">
        <f t="shared" si="0"/>
        <v>7020.4100799999997</v>
      </c>
      <c r="F12" s="20">
        <f>106+32.012+1474+445.988+722.2632-2.06412</f>
        <v>2778.1990799999999</v>
      </c>
      <c r="G12" s="20">
        <f>4242.211</f>
        <v>4242.2110000000002</v>
      </c>
      <c r="H12" s="20"/>
      <c r="I12" s="20"/>
      <c r="J12" s="20">
        <v>0</v>
      </c>
    </row>
    <row r="13" spans="1:10" ht="41.25" customHeight="1" x14ac:dyDescent="0.25">
      <c r="A13" s="113"/>
      <c r="B13" s="115"/>
      <c r="C13" s="116"/>
      <c r="D13" s="18" t="s">
        <v>95</v>
      </c>
      <c r="E13" s="19">
        <f t="shared" si="0"/>
        <v>425999.20655999996</v>
      </c>
      <c r="F13" s="20">
        <v>69373.381280000001</v>
      </c>
      <c r="G13" s="20">
        <f>57707.251+96.0723+800</f>
        <v>58603.323299999996</v>
      </c>
      <c r="H13" s="20">
        <v>53807.308700000001</v>
      </c>
      <c r="I13" s="20">
        <v>55146.618190000001</v>
      </c>
      <c r="J13" s="20">
        <f>244215.19328-I13</f>
        <v>189068.57509</v>
      </c>
    </row>
    <row r="14" spans="1:10" ht="26.25" customHeight="1" x14ac:dyDescent="0.25">
      <c r="A14" s="113"/>
      <c r="B14" s="115"/>
      <c r="C14" s="116"/>
      <c r="D14" s="18" t="s">
        <v>6</v>
      </c>
      <c r="E14" s="19">
        <f t="shared" si="0"/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</row>
    <row r="15" spans="1:10" ht="21" customHeight="1" x14ac:dyDescent="0.25">
      <c r="A15" s="113"/>
      <c r="B15" s="115"/>
      <c r="C15" s="116" t="s">
        <v>15</v>
      </c>
      <c r="D15" s="16" t="s">
        <v>2</v>
      </c>
      <c r="E15" s="17">
        <f t="shared" si="0"/>
        <v>513865.18385999999</v>
      </c>
      <c r="F15" s="17">
        <f t="shared" ref="F15:J15" si="3">SUM(F16:F20)</f>
        <v>58589.771849999997</v>
      </c>
      <c r="G15" s="17">
        <f t="shared" si="3"/>
        <v>57337.603009999999</v>
      </c>
      <c r="H15" s="17">
        <f t="shared" ref="H15:I15" si="4">SUM(H16:H20)</f>
        <v>51122.809000000001</v>
      </c>
      <c r="I15" s="17">
        <f t="shared" si="4"/>
        <v>66687.188999999998</v>
      </c>
      <c r="J15" s="17">
        <f t="shared" si="3"/>
        <v>280127.81099999999</v>
      </c>
    </row>
    <row r="16" spans="1:10" ht="24" customHeight="1" x14ac:dyDescent="0.25">
      <c r="A16" s="113"/>
      <c r="B16" s="115"/>
      <c r="C16" s="116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24" customHeight="1" x14ac:dyDescent="0.25">
      <c r="A17" s="113"/>
      <c r="B17" s="115"/>
      <c r="C17" s="116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24" customHeight="1" x14ac:dyDescent="0.25">
      <c r="A18" s="113"/>
      <c r="B18" s="115"/>
      <c r="C18" s="116"/>
      <c r="D18" s="18" t="s">
        <v>14</v>
      </c>
      <c r="E18" s="19">
        <f t="shared" si="0"/>
        <v>3177.7889999999998</v>
      </c>
      <c r="F18" s="93">
        <f>1430+432</f>
        <v>1862</v>
      </c>
      <c r="G18" s="92">
        <f>1315.789</f>
        <v>1315.789</v>
      </c>
      <c r="H18" s="92"/>
      <c r="I18" s="92"/>
      <c r="J18" s="21">
        <v>0</v>
      </c>
    </row>
    <row r="19" spans="1:10" ht="41.25" customHeight="1" x14ac:dyDescent="0.25">
      <c r="A19" s="113"/>
      <c r="B19" s="115"/>
      <c r="C19" s="116"/>
      <c r="D19" s="18" t="s">
        <v>95</v>
      </c>
      <c r="E19" s="19">
        <f t="shared" si="0"/>
        <v>509361.18885999999</v>
      </c>
      <c r="F19" s="30">
        <v>56727.771849999997</v>
      </c>
      <c r="G19" s="30">
        <f>51880.08555+30.6-6823.07754+9608</f>
        <v>54695.608010000004</v>
      </c>
      <c r="H19" s="30">
        <v>51122.809000000001</v>
      </c>
      <c r="I19" s="30">
        <v>66687.188999999998</v>
      </c>
      <c r="J19" s="30">
        <f>346815-I19</f>
        <v>280127.81099999999</v>
      </c>
    </row>
    <row r="20" spans="1:10" ht="24" customHeight="1" x14ac:dyDescent="0.25">
      <c r="A20" s="154"/>
      <c r="B20" s="153"/>
      <c r="C20" s="116"/>
      <c r="D20" s="18" t="s">
        <v>6</v>
      </c>
      <c r="E20" s="19">
        <f t="shared" si="0"/>
        <v>1326.2059999999999</v>
      </c>
      <c r="F20" s="20">
        <v>0</v>
      </c>
      <c r="G20" s="20">
        <v>1326.2059999999999</v>
      </c>
      <c r="H20" s="20">
        <v>0</v>
      </c>
      <c r="I20" s="20">
        <v>0</v>
      </c>
      <c r="J20" s="20">
        <v>0</v>
      </c>
    </row>
    <row r="21" spans="1:10" ht="24" customHeight="1" x14ac:dyDescent="0.25">
      <c r="A21" s="112" t="s">
        <v>12</v>
      </c>
      <c r="B21" s="114" t="s">
        <v>26</v>
      </c>
      <c r="C21" s="114" t="s">
        <v>19</v>
      </c>
      <c r="D21" s="16" t="s">
        <v>2</v>
      </c>
      <c r="E21" s="17">
        <f t="shared" si="0"/>
        <v>3444.2559999999999</v>
      </c>
      <c r="F21" s="17">
        <f t="shared" ref="F21:J21" si="5">SUM(F22:F26)</f>
        <v>850</v>
      </c>
      <c r="G21" s="17">
        <f t="shared" si="5"/>
        <v>864.75199999999995</v>
      </c>
      <c r="H21" s="17">
        <f t="shared" ref="H21:I21" si="6">SUM(H22:H26)</f>
        <v>864.75199999999995</v>
      </c>
      <c r="I21" s="17">
        <f t="shared" si="6"/>
        <v>864.75199999999995</v>
      </c>
      <c r="J21" s="17">
        <f t="shared" si="5"/>
        <v>0</v>
      </c>
    </row>
    <row r="22" spans="1:10" ht="24" customHeight="1" x14ac:dyDescent="0.25">
      <c r="A22" s="113"/>
      <c r="B22" s="115"/>
      <c r="C22" s="115"/>
      <c r="D22" s="18" t="s">
        <v>18</v>
      </c>
      <c r="E22" s="19">
        <f t="shared" si="0"/>
        <v>2353.0889999999999</v>
      </c>
      <c r="F22" s="20">
        <f>573.3</f>
        <v>573.29999999999995</v>
      </c>
      <c r="G22" s="20">
        <f>593.263</f>
        <v>593.26300000000003</v>
      </c>
      <c r="H22" s="20">
        <v>593.26300000000003</v>
      </c>
      <c r="I22" s="20">
        <v>593.26300000000003</v>
      </c>
      <c r="J22" s="20">
        <v>0</v>
      </c>
    </row>
    <row r="23" spans="1:10" ht="36" customHeight="1" x14ac:dyDescent="0.25">
      <c r="A23" s="113"/>
      <c r="B23" s="115"/>
      <c r="C23" s="115"/>
      <c r="D23" s="18" t="s">
        <v>9</v>
      </c>
      <c r="E23" s="19">
        <f t="shared" si="0"/>
        <v>1091.1669999999999</v>
      </c>
      <c r="F23" s="20">
        <f>163+113.7</f>
        <v>276.7</v>
      </c>
      <c r="G23" s="20">
        <f>271.489</f>
        <v>271.48899999999998</v>
      </c>
      <c r="H23" s="20">
        <v>271.48899999999998</v>
      </c>
      <c r="I23" s="20">
        <v>271.48899999999998</v>
      </c>
      <c r="J23" s="20">
        <v>0</v>
      </c>
    </row>
    <row r="24" spans="1:10" ht="24" customHeight="1" x14ac:dyDescent="0.25">
      <c r="A24" s="113"/>
      <c r="B24" s="115"/>
      <c r="C24" s="115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ht="39" customHeight="1" x14ac:dyDescent="0.25">
      <c r="A25" s="113"/>
      <c r="B25" s="115"/>
      <c r="C25" s="115"/>
      <c r="D25" s="18" t="s">
        <v>95</v>
      </c>
      <c r="E25" s="19">
        <f t="shared" si="0"/>
        <v>0</v>
      </c>
      <c r="F25" s="14"/>
      <c r="G25" s="14"/>
      <c r="H25" s="14"/>
      <c r="I25" s="14"/>
      <c r="J25" s="14"/>
    </row>
    <row r="26" spans="1:10" ht="24" customHeight="1" x14ac:dyDescent="0.25">
      <c r="A26" s="113"/>
      <c r="B26" s="115"/>
      <c r="C26" s="153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156" t="s">
        <v>10</v>
      </c>
      <c r="B27" s="157"/>
      <c r="C27" s="158"/>
      <c r="D27" s="16" t="s">
        <v>2</v>
      </c>
      <c r="E27" s="17">
        <f t="shared" si="0"/>
        <v>950329.05649999995</v>
      </c>
      <c r="F27" s="17">
        <f t="shared" ref="F27:J27" si="7">SUM(F28:F32)</f>
        <v>131591.35220999998</v>
      </c>
      <c r="G27" s="17">
        <f t="shared" si="7"/>
        <v>121047.88931</v>
      </c>
      <c r="H27" s="17">
        <f t="shared" ref="H27:I27" si="8">SUM(H28:H32)</f>
        <v>105794.8697</v>
      </c>
      <c r="I27" s="17">
        <f t="shared" si="8"/>
        <v>122698.55918999999</v>
      </c>
      <c r="J27" s="17">
        <f t="shared" si="7"/>
        <v>469196.38608999999</v>
      </c>
    </row>
    <row r="28" spans="1:10" x14ac:dyDescent="0.25">
      <c r="A28" s="159"/>
      <c r="B28" s="160"/>
      <c r="C28" s="161"/>
      <c r="D28" s="22" t="s">
        <v>18</v>
      </c>
      <c r="E28" s="21">
        <f t="shared" si="0"/>
        <v>2353.0889999999999</v>
      </c>
      <c r="F28" s="21">
        <f t="shared" ref="F28" si="9">F16+F22</f>
        <v>573.29999999999995</v>
      </c>
      <c r="G28" s="21">
        <f t="shared" ref="G28:J28" si="10">G16+G22</f>
        <v>593.26300000000003</v>
      </c>
      <c r="H28" s="21">
        <f t="shared" ref="H28:I28" si="11">H16+H22</f>
        <v>593.26300000000003</v>
      </c>
      <c r="I28" s="21">
        <f t="shared" si="11"/>
        <v>593.26300000000003</v>
      </c>
      <c r="J28" s="21">
        <f t="shared" si="10"/>
        <v>0</v>
      </c>
    </row>
    <row r="29" spans="1:10" x14ac:dyDescent="0.25">
      <c r="A29" s="159"/>
      <c r="B29" s="160"/>
      <c r="C29" s="161"/>
      <c r="D29" s="22" t="s">
        <v>9</v>
      </c>
      <c r="E29" s="21">
        <f t="shared" si="0"/>
        <v>1091.1669999999999</v>
      </c>
      <c r="F29" s="21">
        <f>F11+F17+F23</f>
        <v>276.7</v>
      </c>
      <c r="G29" s="21">
        <f t="shared" ref="G29:J29" si="12">G11+G17+G23</f>
        <v>271.48899999999998</v>
      </c>
      <c r="H29" s="21">
        <f t="shared" ref="H29:I29" si="13">H11+H17+H23</f>
        <v>271.48899999999998</v>
      </c>
      <c r="I29" s="21">
        <f t="shared" si="13"/>
        <v>271.48899999999998</v>
      </c>
      <c r="J29" s="21">
        <f t="shared" si="12"/>
        <v>0</v>
      </c>
    </row>
    <row r="30" spans="1:10" x14ac:dyDescent="0.25">
      <c r="A30" s="159"/>
      <c r="B30" s="160"/>
      <c r="C30" s="161"/>
      <c r="D30" s="22" t="s">
        <v>14</v>
      </c>
      <c r="E30" s="21">
        <f t="shared" si="0"/>
        <v>10198.19908</v>
      </c>
      <c r="F30" s="21">
        <f t="shared" ref="F30:G30" si="14">F12+F18+F24</f>
        <v>4640.1990800000003</v>
      </c>
      <c r="G30" s="21">
        <f t="shared" si="14"/>
        <v>5558</v>
      </c>
      <c r="H30" s="21">
        <f t="shared" ref="H30:I30" si="15">H12+H18+H24</f>
        <v>0</v>
      </c>
      <c r="I30" s="21">
        <f t="shared" si="15"/>
        <v>0</v>
      </c>
      <c r="J30" s="21">
        <f>J12+J18+J24</f>
        <v>0</v>
      </c>
    </row>
    <row r="31" spans="1:10" x14ac:dyDescent="0.25">
      <c r="A31" s="159"/>
      <c r="B31" s="160"/>
      <c r="C31" s="161"/>
      <c r="D31" s="22" t="s">
        <v>95</v>
      </c>
      <c r="E31" s="21">
        <f t="shared" si="0"/>
        <v>935360.39541999996</v>
      </c>
      <c r="F31" s="21">
        <f t="shared" ref="F31:G31" si="16">F13+F19+F25</f>
        <v>126101.15312999999</v>
      </c>
      <c r="G31" s="21">
        <f t="shared" si="16"/>
        <v>113298.93131</v>
      </c>
      <c r="H31" s="21">
        <f t="shared" ref="H31:I31" si="17">H13+H19+H25</f>
        <v>104930.1177</v>
      </c>
      <c r="I31" s="21">
        <f t="shared" si="17"/>
        <v>121833.80718999999</v>
      </c>
      <c r="J31" s="21">
        <f>J13+J19+J25</f>
        <v>469196.38608999999</v>
      </c>
    </row>
    <row r="32" spans="1:10" x14ac:dyDescent="0.25">
      <c r="A32" s="162"/>
      <c r="B32" s="163"/>
      <c r="C32" s="164"/>
      <c r="D32" s="22" t="s">
        <v>6</v>
      </c>
      <c r="E32" s="21">
        <f t="shared" si="0"/>
        <v>1326.2059999999999</v>
      </c>
      <c r="F32" s="21">
        <f t="shared" ref="F32:J32" si="18">F14+F20+F26</f>
        <v>0</v>
      </c>
      <c r="G32" s="21">
        <f t="shared" si="18"/>
        <v>1326.2059999999999</v>
      </c>
      <c r="H32" s="21">
        <f t="shared" ref="H32:I32" si="19">H14+H20+H26</f>
        <v>0</v>
      </c>
      <c r="I32" s="21">
        <f t="shared" si="19"/>
        <v>0</v>
      </c>
      <c r="J32" s="21">
        <f t="shared" si="18"/>
        <v>0</v>
      </c>
    </row>
    <row r="33" spans="1:13" s="5" customFormat="1" ht="39" customHeight="1" x14ac:dyDescent="0.25">
      <c r="A33" s="150" t="s">
        <v>17</v>
      </c>
      <c r="B33" s="151"/>
      <c r="C33" s="151"/>
      <c r="D33" s="151"/>
      <c r="E33" s="151"/>
      <c r="F33" s="151"/>
      <c r="G33" s="151"/>
      <c r="H33" s="151"/>
      <c r="I33" s="151"/>
      <c r="J33" s="151"/>
    </row>
    <row r="34" spans="1:13" ht="21.75" customHeight="1" x14ac:dyDescent="0.25">
      <c r="A34" s="117" t="s">
        <v>13</v>
      </c>
      <c r="B34" s="116" t="s">
        <v>93</v>
      </c>
      <c r="C34" s="152" t="s">
        <v>20</v>
      </c>
      <c r="D34" s="23" t="s">
        <v>2</v>
      </c>
      <c r="E34" s="24">
        <f t="shared" ref="E34:E51" si="20">SUM(F34:J34)</f>
        <v>1388.335</v>
      </c>
      <c r="F34" s="24">
        <f t="shared" ref="F34:J34" si="21">SUM(F35:F39)</f>
        <v>92.334999999999994</v>
      </c>
      <c r="G34" s="24">
        <f t="shared" si="21"/>
        <v>96</v>
      </c>
      <c r="H34" s="24">
        <f t="shared" ref="H34:I34" si="22">SUM(H35:H39)</f>
        <v>100</v>
      </c>
      <c r="I34" s="24">
        <f t="shared" si="22"/>
        <v>100</v>
      </c>
      <c r="J34" s="24">
        <f t="shared" si="21"/>
        <v>1000</v>
      </c>
    </row>
    <row r="35" spans="1:13" ht="21.75" customHeight="1" x14ac:dyDescent="0.25">
      <c r="A35" s="117"/>
      <c r="B35" s="116"/>
      <c r="C35" s="152"/>
      <c r="D35" s="18" t="s">
        <v>18</v>
      </c>
      <c r="E35" s="25">
        <f t="shared" si="20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</row>
    <row r="36" spans="1:13" ht="21.75" customHeight="1" x14ac:dyDescent="0.25">
      <c r="A36" s="117"/>
      <c r="B36" s="116"/>
      <c r="C36" s="152"/>
      <c r="D36" s="18" t="s">
        <v>9</v>
      </c>
      <c r="E36" s="25">
        <f t="shared" si="20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</row>
    <row r="37" spans="1:13" ht="21.75" customHeight="1" x14ac:dyDescent="0.25">
      <c r="A37" s="117"/>
      <c r="B37" s="116"/>
      <c r="C37" s="152"/>
      <c r="D37" s="18" t="s">
        <v>14</v>
      </c>
      <c r="E37" s="25">
        <f t="shared" si="20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</row>
    <row r="38" spans="1:13" ht="42" customHeight="1" x14ac:dyDescent="0.25">
      <c r="A38" s="117"/>
      <c r="B38" s="116"/>
      <c r="C38" s="152"/>
      <c r="D38" s="18" t="s">
        <v>95</v>
      </c>
      <c r="E38" s="25">
        <f t="shared" si="20"/>
        <v>1388.335</v>
      </c>
      <c r="F38" s="25">
        <f>100-7.665</f>
        <v>92.334999999999994</v>
      </c>
      <c r="G38" s="25">
        <v>96</v>
      </c>
      <c r="H38" s="25">
        <v>100</v>
      </c>
      <c r="I38" s="25">
        <v>100</v>
      </c>
      <c r="J38" s="25">
        <f>1100-100</f>
        <v>1000</v>
      </c>
    </row>
    <row r="39" spans="1:13" ht="21.75" customHeight="1" x14ac:dyDescent="0.25">
      <c r="A39" s="117"/>
      <c r="B39" s="116"/>
      <c r="C39" s="152"/>
      <c r="D39" s="18" t="s">
        <v>6</v>
      </c>
      <c r="E39" s="25">
        <f t="shared" si="20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3" x14ac:dyDescent="0.25">
      <c r="A40" s="111"/>
      <c r="B40" s="139" t="s">
        <v>11</v>
      </c>
      <c r="C40" s="140"/>
      <c r="D40" s="16" t="s">
        <v>2</v>
      </c>
      <c r="E40" s="24">
        <f t="shared" si="20"/>
        <v>1388.335</v>
      </c>
      <c r="F40" s="24">
        <f t="shared" ref="F40" si="23">SUM(F41:F45)</f>
        <v>92.334999999999994</v>
      </c>
      <c r="G40" s="24">
        <f t="shared" ref="G40:J40" si="24">SUM(G41:G45)</f>
        <v>96</v>
      </c>
      <c r="H40" s="24">
        <f t="shared" ref="H40:I40" si="25">SUM(H41:H45)</f>
        <v>100</v>
      </c>
      <c r="I40" s="24">
        <f t="shared" si="25"/>
        <v>100</v>
      </c>
      <c r="J40" s="24">
        <f t="shared" si="24"/>
        <v>1000</v>
      </c>
    </row>
    <row r="41" spans="1:13" x14ac:dyDescent="0.25">
      <c r="A41" s="111"/>
      <c r="B41" s="141"/>
      <c r="C41" s="142"/>
      <c r="D41" s="22" t="s">
        <v>18</v>
      </c>
      <c r="E41" s="26">
        <f t="shared" si="20"/>
        <v>0</v>
      </c>
      <c r="F41" s="26">
        <f t="shared" ref="F41:J41" si="26">F35</f>
        <v>0</v>
      </c>
      <c r="G41" s="26">
        <f t="shared" si="26"/>
        <v>0</v>
      </c>
      <c r="H41" s="26">
        <f t="shared" ref="H41:I41" si="27">H35</f>
        <v>0</v>
      </c>
      <c r="I41" s="26">
        <f t="shared" si="27"/>
        <v>0</v>
      </c>
      <c r="J41" s="26">
        <f t="shared" si="26"/>
        <v>0</v>
      </c>
    </row>
    <row r="42" spans="1:13" x14ac:dyDescent="0.25">
      <c r="A42" s="111"/>
      <c r="B42" s="141"/>
      <c r="C42" s="142"/>
      <c r="D42" s="22" t="s">
        <v>9</v>
      </c>
      <c r="E42" s="26">
        <f t="shared" si="20"/>
        <v>0</v>
      </c>
      <c r="F42" s="26">
        <f t="shared" ref="F42:J42" si="28">F36</f>
        <v>0</v>
      </c>
      <c r="G42" s="26">
        <f t="shared" si="28"/>
        <v>0</v>
      </c>
      <c r="H42" s="26">
        <f t="shared" ref="H42:I42" si="29">H36</f>
        <v>0</v>
      </c>
      <c r="I42" s="26">
        <f t="shared" si="29"/>
        <v>0</v>
      </c>
      <c r="J42" s="26">
        <f t="shared" si="28"/>
        <v>0</v>
      </c>
    </row>
    <row r="43" spans="1:13" x14ac:dyDescent="0.25">
      <c r="A43" s="111"/>
      <c r="B43" s="141"/>
      <c r="C43" s="142"/>
      <c r="D43" s="22" t="s">
        <v>14</v>
      </c>
      <c r="E43" s="26">
        <f t="shared" si="20"/>
        <v>0</v>
      </c>
      <c r="F43" s="26">
        <f t="shared" ref="F43:J43" si="30">F37</f>
        <v>0</v>
      </c>
      <c r="G43" s="26">
        <f t="shared" si="30"/>
        <v>0</v>
      </c>
      <c r="H43" s="26">
        <f t="shared" ref="H43:I43" si="31">H37</f>
        <v>0</v>
      </c>
      <c r="I43" s="26">
        <f t="shared" si="31"/>
        <v>0</v>
      </c>
      <c r="J43" s="26">
        <f t="shared" si="30"/>
        <v>0</v>
      </c>
    </row>
    <row r="44" spans="1:13" x14ac:dyDescent="0.25">
      <c r="A44" s="111"/>
      <c r="B44" s="141"/>
      <c r="C44" s="142"/>
      <c r="D44" s="22" t="s">
        <v>95</v>
      </c>
      <c r="E44" s="26">
        <f t="shared" si="20"/>
        <v>1388.335</v>
      </c>
      <c r="F44" s="26">
        <f t="shared" ref="F44:J44" si="32">F38</f>
        <v>92.334999999999994</v>
      </c>
      <c r="G44" s="26">
        <f t="shared" si="32"/>
        <v>96</v>
      </c>
      <c r="H44" s="26">
        <f t="shared" ref="H44:I44" si="33">H38</f>
        <v>100</v>
      </c>
      <c r="I44" s="26">
        <f t="shared" si="33"/>
        <v>100</v>
      </c>
      <c r="J44" s="26">
        <f t="shared" si="32"/>
        <v>1000</v>
      </c>
    </row>
    <row r="45" spans="1:13" x14ac:dyDescent="0.25">
      <c r="A45" s="111"/>
      <c r="B45" s="143"/>
      <c r="C45" s="144"/>
      <c r="D45" s="22" t="s">
        <v>6</v>
      </c>
      <c r="E45" s="26">
        <f t="shared" si="20"/>
        <v>0</v>
      </c>
      <c r="F45" s="26">
        <f t="shared" ref="F45:J45" si="34">F39</f>
        <v>0</v>
      </c>
      <c r="G45" s="26">
        <f t="shared" si="34"/>
        <v>0</v>
      </c>
      <c r="H45" s="26">
        <f t="shared" ref="H45:I45" si="35">H39</f>
        <v>0</v>
      </c>
      <c r="I45" s="26">
        <f t="shared" si="35"/>
        <v>0</v>
      </c>
      <c r="J45" s="26">
        <f t="shared" si="34"/>
        <v>0</v>
      </c>
    </row>
    <row r="46" spans="1:13" s="5" customFormat="1" x14ac:dyDescent="0.25">
      <c r="A46" s="130" t="s">
        <v>4</v>
      </c>
      <c r="B46" s="131"/>
      <c r="C46" s="132"/>
      <c r="D46" s="95" t="s">
        <v>2</v>
      </c>
      <c r="E46" s="96">
        <f t="shared" si="20"/>
        <v>951717.39149999991</v>
      </c>
      <c r="F46" s="96">
        <f t="shared" ref="F46" si="36">SUM(F47:F51)</f>
        <v>131683.68721</v>
      </c>
      <c r="G46" s="96">
        <f t="shared" ref="G46:J46" si="37">SUM(G47:G51)</f>
        <v>121143.88931</v>
      </c>
      <c r="H46" s="96">
        <f t="shared" ref="H46:I46" si="38">SUM(H47:H51)</f>
        <v>105894.8697</v>
      </c>
      <c r="I46" s="96">
        <f t="shared" si="38"/>
        <v>122798.55918999999</v>
      </c>
      <c r="J46" s="96">
        <f t="shared" si="37"/>
        <v>470196.38608999999</v>
      </c>
      <c r="K46" s="8"/>
      <c r="L46" s="6"/>
      <c r="M46" s="6"/>
    </row>
    <row r="47" spans="1:13" s="5" customFormat="1" x14ac:dyDescent="0.25">
      <c r="A47" s="133"/>
      <c r="B47" s="134"/>
      <c r="C47" s="135"/>
      <c r="D47" s="95" t="s">
        <v>18</v>
      </c>
      <c r="E47" s="96">
        <f t="shared" si="20"/>
        <v>2353.0889999999999</v>
      </c>
      <c r="F47" s="96">
        <f t="shared" ref="F47:J47" si="39">F28+F41</f>
        <v>573.29999999999995</v>
      </c>
      <c r="G47" s="96">
        <f t="shared" si="39"/>
        <v>593.26300000000003</v>
      </c>
      <c r="H47" s="96">
        <f t="shared" ref="H47:I47" si="40">H28+H41</f>
        <v>593.26300000000003</v>
      </c>
      <c r="I47" s="96">
        <f t="shared" si="40"/>
        <v>593.26300000000003</v>
      </c>
      <c r="J47" s="96">
        <f t="shared" si="39"/>
        <v>0</v>
      </c>
      <c r="K47" s="8"/>
      <c r="L47" s="6"/>
      <c r="M47" s="6"/>
    </row>
    <row r="48" spans="1:13" s="5" customFormat="1" x14ac:dyDescent="0.25">
      <c r="A48" s="133"/>
      <c r="B48" s="134"/>
      <c r="C48" s="135"/>
      <c r="D48" s="95" t="s">
        <v>9</v>
      </c>
      <c r="E48" s="96">
        <f t="shared" si="20"/>
        <v>1091.1669999999999</v>
      </c>
      <c r="F48" s="96">
        <f t="shared" ref="F48:J48" si="41">F29+F42</f>
        <v>276.7</v>
      </c>
      <c r="G48" s="96">
        <f t="shared" si="41"/>
        <v>271.48899999999998</v>
      </c>
      <c r="H48" s="96">
        <f t="shared" ref="H48:I48" si="42">H29+H42</f>
        <v>271.48899999999998</v>
      </c>
      <c r="I48" s="96">
        <f t="shared" si="42"/>
        <v>271.48899999999998</v>
      </c>
      <c r="J48" s="96">
        <f t="shared" si="41"/>
        <v>0</v>
      </c>
      <c r="K48" s="8"/>
    </row>
    <row r="49" spans="1:11" s="5" customFormat="1" x14ac:dyDescent="0.25">
      <c r="A49" s="133"/>
      <c r="B49" s="134"/>
      <c r="C49" s="135"/>
      <c r="D49" s="95" t="s">
        <v>14</v>
      </c>
      <c r="E49" s="96">
        <f t="shared" si="20"/>
        <v>10198.19908</v>
      </c>
      <c r="F49" s="96">
        <f t="shared" ref="F49:J49" si="43">F30+F43</f>
        <v>4640.1990800000003</v>
      </c>
      <c r="G49" s="96">
        <f t="shared" si="43"/>
        <v>5558</v>
      </c>
      <c r="H49" s="96">
        <f t="shared" ref="H49:I49" si="44">H30+H43</f>
        <v>0</v>
      </c>
      <c r="I49" s="96">
        <f t="shared" si="44"/>
        <v>0</v>
      </c>
      <c r="J49" s="96">
        <f t="shared" si="43"/>
        <v>0</v>
      </c>
      <c r="K49" s="8"/>
    </row>
    <row r="50" spans="1:11" s="5" customFormat="1" x14ac:dyDescent="0.25">
      <c r="A50" s="133"/>
      <c r="B50" s="134"/>
      <c r="C50" s="135"/>
      <c r="D50" s="95" t="s">
        <v>95</v>
      </c>
      <c r="E50" s="96">
        <f t="shared" si="20"/>
        <v>936748.73041999992</v>
      </c>
      <c r="F50" s="96">
        <f t="shared" ref="F50:G50" si="45">F31+F44</f>
        <v>126193.48813</v>
      </c>
      <c r="G50" s="96">
        <f t="shared" si="45"/>
        <v>113394.93131</v>
      </c>
      <c r="H50" s="96">
        <f t="shared" ref="H50:I50" si="46">H31+H44</f>
        <v>105030.1177</v>
      </c>
      <c r="I50" s="96">
        <f t="shared" si="46"/>
        <v>121933.80718999999</v>
      </c>
      <c r="J50" s="96">
        <f>J31+J44</f>
        <v>470196.38608999999</v>
      </c>
      <c r="K50" s="8"/>
    </row>
    <row r="51" spans="1:11" s="5" customFormat="1" x14ac:dyDescent="0.25">
      <c r="A51" s="136"/>
      <c r="B51" s="137"/>
      <c r="C51" s="138"/>
      <c r="D51" s="95" t="s">
        <v>6</v>
      </c>
      <c r="E51" s="96">
        <f t="shared" si="20"/>
        <v>1326.2059999999999</v>
      </c>
      <c r="F51" s="96">
        <f t="shared" ref="F51:J51" si="47">F32+F45</f>
        <v>0</v>
      </c>
      <c r="G51" s="96">
        <f t="shared" si="47"/>
        <v>1326.2059999999999</v>
      </c>
      <c r="H51" s="96">
        <f t="shared" ref="H51:I51" si="48">H32+H45</f>
        <v>0</v>
      </c>
      <c r="I51" s="96">
        <f t="shared" si="48"/>
        <v>0</v>
      </c>
      <c r="J51" s="96">
        <f t="shared" si="47"/>
        <v>0</v>
      </c>
      <c r="K51" s="8"/>
    </row>
    <row r="52" spans="1:11" x14ac:dyDescent="0.25">
      <c r="A52" s="127" t="s">
        <v>5</v>
      </c>
      <c r="B52" s="128"/>
      <c r="C52" s="128"/>
      <c r="D52" s="128"/>
      <c r="E52" s="128"/>
      <c r="F52" s="10"/>
      <c r="G52" s="10"/>
      <c r="H52" s="10"/>
      <c r="I52" s="10"/>
      <c r="J52" s="10"/>
      <c r="K52" s="9"/>
    </row>
    <row r="53" spans="1:11" x14ac:dyDescent="0.25">
      <c r="A53" s="118" t="s">
        <v>27</v>
      </c>
      <c r="B53" s="119"/>
      <c r="C53" s="120"/>
      <c r="D53" s="16" t="s">
        <v>2</v>
      </c>
      <c r="E53" s="24">
        <f t="shared" ref="E53:E64" si="49">SUM(F53:J53)</f>
        <v>0</v>
      </c>
      <c r="F53" s="24">
        <f t="shared" ref="F53:J53" si="50">SUM(F54:F58)</f>
        <v>0</v>
      </c>
      <c r="G53" s="24">
        <f t="shared" si="50"/>
        <v>0</v>
      </c>
      <c r="H53" s="24">
        <f t="shared" ref="H53:I53" si="51">SUM(H54:H58)</f>
        <v>0</v>
      </c>
      <c r="I53" s="24">
        <f t="shared" si="51"/>
        <v>0</v>
      </c>
      <c r="J53" s="24">
        <f t="shared" si="50"/>
        <v>0</v>
      </c>
      <c r="K53" s="9"/>
    </row>
    <row r="54" spans="1:11" ht="24" customHeight="1" x14ac:dyDescent="0.25">
      <c r="A54" s="121"/>
      <c r="B54" s="122"/>
      <c r="C54" s="123"/>
      <c r="D54" s="18" t="s">
        <v>18</v>
      </c>
      <c r="E54" s="25">
        <f t="shared" si="49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9"/>
    </row>
    <row r="55" spans="1:11" ht="24" customHeight="1" x14ac:dyDescent="0.25">
      <c r="A55" s="121"/>
      <c r="B55" s="122"/>
      <c r="C55" s="123"/>
      <c r="D55" s="18" t="s">
        <v>9</v>
      </c>
      <c r="E55" s="25">
        <f t="shared" si="49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9"/>
    </row>
    <row r="56" spans="1:11" ht="24" customHeight="1" x14ac:dyDescent="0.25">
      <c r="A56" s="121"/>
      <c r="B56" s="122"/>
      <c r="C56" s="123"/>
      <c r="D56" s="18" t="s">
        <v>14</v>
      </c>
      <c r="E56" s="25">
        <f t="shared" si="49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9"/>
    </row>
    <row r="57" spans="1:11" ht="36.75" customHeight="1" x14ac:dyDescent="0.25">
      <c r="A57" s="121"/>
      <c r="B57" s="122"/>
      <c r="C57" s="123"/>
      <c r="D57" s="18" t="s">
        <v>95</v>
      </c>
      <c r="E57" s="25">
        <f t="shared" si="49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9"/>
    </row>
    <row r="58" spans="1:11" ht="24" customHeight="1" x14ac:dyDescent="0.25">
      <c r="A58" s="124"/>
      <c r="B58" s="125"/>
      <c r="C58" s="126"/>
      <c r="D58" s="18" t="s">
        <v>6</v>
      </c>
      <c r="E58" s="25">
        <f t="shared" si="49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9"/>
    </row>
    <row r="59" spans="1:11" ht="24" customHeight="1" x14ac:dyDescent="0.25">
      <c r="A59" s="118" t="s">
        <v>28</v>
      </c>
      <c r="B59" s="119"/>
      <c r="C59" s="120"/>
      <c r="D59" s="16" t="s">
        <v>2</v>
      </c>
      <c r="E59" s="24">
        <f t="shared" si="49"/>
        <v>951717.39149999991</v>
      </c>
      <c r="F59" s="24">
        <f t="shared" ref="F59:J59" si="52">SUM(F60:F64)</f>
        <v>131683.68721</v>
      </c>
      <c r="G59" s="24">
        <f t="shared" si="52"/>
        <v>121143.88931</v>
      </c>
      <c r="H59" s="24">
        <f t="shared" ref="H59:I59" si="53">SUM(H60:H64)</f>
        <v>105894.8697</v>
      </c>
      <c r="I59" s="24">
        <f t="shared" si="53"/>
        <v>122798.55918999999</v>
      </c>
      <c r="J59" s="24">
        <f t="shared" si="52"/>
        <v>470196.38608999999</v>
      </c>
    </row>
    <row r="60" spans="1:11" ht="24" customHeight="1" x14ac:dyDescent="0.25">
      <c r="A60" s="121"/>
      <c r="B60" s="122"/>
      <c r="C60" s="123"/>
      <c r="D60" s="18" t="s">
        <v>18</v>
      </c>
      <c r="E60" s="25">
        <f t="shared" si="49"/>
        <v>2353.0889999999999</v>
      </c>
      <c r="F60" s="28">
        <f t="shared" ref="F60:J64" si="54">F47</f>
        <v>573.29999999999995</v>
      </c>
      <c r="G60" s="28">
        <f t="shared" si="54"/>
        <v>593.26300000000003</v>
      </c>
      <c r="H60" s="28">
        <f t="shared" ref="H60:I60" si="55">H47</f>
        <v>593.26300000000003</v>
      </c>
      <c r="I60" s="28">
        <f t="shared" si="55"/>
        <v>593.26300000000003</v>
      </c>
      <c r="J60" s="28">
        <f t="shared" si="54"/>
        <v>0</v>
      </c>
    </row>
    <row r="61" spans="1:11" ht="24" customHeight="1" x14ac:dyDescent="0.25">
      <c r="A61" s="121"/>
      <c r="B61" s="122"/>
      <c r="C61" s="123"/>
      <c r="D61" s="18" t="s">
        <v>9</v>
      </c>
      <c r="E61" s="25">
        <f t="shared" si="49"/>
        <v>1091.1669999999999</v>
      </c>
      <c r="F61" s="28">
        <f t="shared" si="54"/>
        <v>276.7</v>
      </c>
      <c r="G61" s="28">
        <f t="shared" si="54"/>
        <v>271.48899999999998</v>
      </c>
      <c r="H61" s="28">
        <f t="shared" ref="H61:I61" si="56">H48</f>
        <v>271.48899999999998</v>
      </c>
      <c r="I61" s="28">
        <f t="shared" si="56"/>
        <v>271.48899999999998</v>
      </c>
      <c r="J61" s="28">
        <f t="shared" si="54"/>
        <v>0</v>
      </c>
    </row>
    <row r="62" spans="1:11" ht="24" customHeight="1" x14ac:dyDescent="0.25">
      <c r="A62" s="121"/>
      <c r="B62" s="122"/>
      <c r="C62" s="123"/>
      <c r="D62" s="18" t="s">
        <v>14</v>
      </c>
      <c r="E62" s="25">
        <f t="shared" si="49"/>
        <v>10198.19908</v>
      </c>
      <c r="F62" s="28">
        <f t="shared" si="54"/>
        <v>4640.1990800000003</v>
      </c>
      <c r="G62" s="28">
        <f t="shared" si="54"/>
        <v>5558</v>
      </c>
      <c r="H62" s="28">
        <f t="shared" ref="H62:I62" si="57">H49</f>
        <v>0</v>
      </c>
      <c r="I62" s="28">
        <f t="shared" si="57"/>
        <v>0</v>
      </c>
      <c r="J62" s="28">
        <f t="shared" si="54"/>
        <v>0</v>
      </c>
    </row>
    <row r="63" spans="1:11" ht="39.75" customHeight="1" x14ac:dyDescent="0.25">
      <c r="A63" s="121"/>
      <c r="B63" s="122"/>
      <c r="C63" s="123"/>
      <c r="D63" s="18" t="s">
        <v>95</v>
      </c>
      <c r="E63" s="25">
        <f t="shared" si="49"/>
        <v>936748.73041999992</v>
      </c>
      <c r="F63" s="28">
        <f t="shared" si="54"/>
        <v>126193.48813</v>
      </c>
      <c r="G63" s="28">
        <f t="shared" si="54"/>
        <v>113394.93131</v>
      </c>
      <c r="H63" s="28">
        <f>H50</f>
        <v>105030.1177</v>
      </c>
      <c r="I63" s="28">
        <f>I50</f>
        <v>121933.80718999999</v>
      </c>
      <c r="J63" s="28">
        <f>J50</f>
        <v>470196.38608999999</v>
      </c>
    </row>
    <row r="64" spans="1:11" ht="24" customHeight="1" x14ac:dyDescent="0.25">
      <c r="A64" s="124"/>
      <c r="B64" s="125"/>
      <c r="C64" s="126"/>
      <c r="D64" s="18" t="s">
        <v>6</v>
      </c>
      <c r="E64" s="25">
        <f t="shared" si="49"/>
        <v>1326.2059999999999</v>
      </c>
      <c r="F64" s="28">
        <f t="shared" si="54"/>
        <v>0</v>
      </c>
      <c r="G64" s="28">
        <f t="shared" si="54"/>
        <v>1326.2059999999999</v>
      </c>
      <c r="H64" s="28">
        <f t="shared" ref="H64:I64" si="58">H51</f>
        <v>0</v>
      </c>
      <c r="I64" s="28">
        <f t="shared" si="58"/>
        <v>0</v>
      </c>
      <c r="J64" s="28">
        <f t="shared" si="54"/>
        <v>0</v>
      </c>
    </row>
    <row r="65" spans="1:11" x14ac:dyDescent="0.25">
      <c r="A65" s="127" t="s">
        <v>5</v>
      </c>
      <c r="B65" s="128"/>
      <c r="C65" s="128"/>
      <c r="D65" s="128"/>
      <c r="E65" s="128"/>
      <c r="F65" s="10"/>
      <c r="G65" s="10"/>
      <c r="H65" s="10"/>
      <c r="I65" s="10"/>
      <c r="J65" s="10"/>
      <c r="K65" s="9"/>
    </row>
    <row r="66" spans="1:11" x14ac:dyDescent="0.25">
      <c r="A66" s="118" t="s">
        <v>29</v>
      </c>
      <c r="B66" s="119"/>
      <c r="C66" s="120"/>
      <c r="D66" s="16" t="s">
        <v>2</v>
      </c>
      <c r="E66" s="24">
        <f t="shared" ref="E66:E77" si="59">SUM(F66:J66)</f>
        <v>0</v>
      </c>
      <c r="F66" s="24">
        <f t="shared" ref="F66" si="60">SUM(F67:F71)</f>
        <v>0</v>
      </c>
      <c r="G66" s="24">
        <f t="shared" ref="G66:J66" si="61">SUM(G67:G71)</f>
        <v>0</v>
      </c>
      <c r="H66" s="24">
        <f t="shared" ref="H66:I66" si="62">SUM(H67:H71)</f>
        <v>0</v>
      </c>
      <c r="I66" s="24">
        <f t="shared" si="62"/>
        <v>0</v>
      </c>
      <c r="J66" s="24">
        <f t="shared" si="61"/>
        <v>0</v>
      </c>
      <c r="K66" s="9"/>
    </row>
    <row r="67" spans="1:11" ht="24" customHeight="1" x14ac:dyDescent="0.25">
      <c r="A67" s="121"/>
      <c r="B67" s="122"/>
      <c r="C67" s="123"/>
      <c r="D67" s="18" t="s">
        <v>18</v>
      </c>
      <c r="E67" s="25">
        <f t="shared" si="59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9"/>
    </row>
    <row r="68" spans="1:11" ht="24" customHeight="1" x14ac:dyDescent="0.25">
      <c r="A68" s="121"/>
      <c r="B68" s="122"/>
      <c r="C68" s="123"/>
      <c r="D68" s="18" t="s">
        <v>9</v>
      </c>
      <c r="E68" s="25">
        <f t="shared" si="59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9"/>
    </row>
    <row r="69" spans="1:11" ht="24" customHeight="1" x14ac:dyDescent="0.25">
      <c r="A69" s="121"/>
      <c r="B69" s="122"/>
      <c r="C69" s="123"/>
      <c r="D69" s="18" t="s">
        <v>14</v>
      </c>
      <c r="E69" s="25">
        <f t="shared" si="59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9"/>
    </row>
    <row r="70" spans="1:11" ht="36.75" customHeight="1" x14ac:dyDescent="0.25">
      <c r="A70" s="121"/>
      <c r="B70" s="122"/>
      <c r="C70" s="123"/>
      <c r="D70" s="18" t="s">
        <v>95</v>
      </c>
      <c r="E70" s="25">
        <f t="shared" si="59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9"/>
    </row>
    <row r="71" spans="1:11" ht="24" customHeight="1" x14ac:dyDescent="0.25">
      <c r="A71" s="124"/>
      <c r="B71" s="125"/>
      <c r="C71" s="126"/>
      <c r="D71" s="18" t="s">
        <v>6</v>
      </c>
      <c r="E71" s="25">
        <f t="shared" si="59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9"/>
    </row>
    <row r="72" spans="1:11" ht="24" customHeight="1" x14ac:dyDescent="0.25">
      <c r="A72" s="118" t="s">
        <v>30</v>
      </c>
      <c r="B72" s="119"/>
      <c r="C72" s="120"/>
      <c r="D72" s="16" t="s">
        <v>2</v>
      </c>
      <c r="E72" s="24">
        <f t="shared" si="59"/>
        <v>951717.39149999991</v>
      </c>
      <c r="F72" s="24">
        <f t="shared" ref="F72:J72" si="63">SUM(F73:F77)</f>
        <v>131683.68721</v>
      </c>
      <c r="G72" s="24">
        <f t="shared" si="63"/>
        <v>121143.88931</v>
      </c>
      <c r="H72" s="24">
        <f t="shared" ref="H72:I72" si="64">SUM(H73:H77)</f>
        <v>105894.8697</v>
      </c>
      <c r="I72" s="24">
        <f t="shared" si="64"/>
        <v>122798.55918999999</v>
      </c>
      <c r="J72" s="24">
        <f t="shared" si="63"/>
        <v>470196.38608999999</v>
      </c>
    </row>
    <row r="73" spans="1:11" ht="24" customHeight="1" x14ac:dyDescent="0.25">
      <c r="A73" s="121"/>
      <c r="B73" s="122"/>
      <c r="C73" s="123"/>
      <c r="D73" s="18" t="s">
        <v>18</v>
      </c>
      <c r="E73" s="25">
        <f t="shared" si="59"/>
        <v>2353.0889999999999</v>
      </c>
      <c r="F73" s="28">
        <f t="shared" ref="F73:J77" si="65">F47-F67</f>
        <v>573.29999999999995</v>
      </c>
      <c r="G73" s="28">
        <f t="shared" si="65"/>
        <v>593.26300000000003</v>
      </c>
      <c r="H73" s="28">
        <f t="shared" ref="H73:I73" si="66">H47-H67</f>
        <v>593.26300000000003</v>
      </c>
      <c r="I73" s="28">
        <f t="shared" si="66"/>
        <v>593.26300000000003</v>
      </c>
      <c r="J73" s="28">
        <f t="shared" si="65"/>
        <v>0</v>
      </c>
    </row>
    <row r="74" spans="1:11" ht="24" customHeight="1" x14ac:dyDescent="0.25">
      <c r="A74" s="121"/>
      <c r="B74" s="122"/>
      <c r="C74" s="123"/>
      <c r="D74" s="18" t="s">
        <v>9</v>
      </c>
      <c r="E74" s="25">
        <f t="shared" si="59"/>
        <v>1091.1669999999999</v>
      </c>
      <c r="F74" s="28">
        <f t="shared" si="65"/>
        <v>276.7</v>
      </c>
      <c r="G74" s="28">
        <f t="shared" si="65"/>
        <v>271.48899999999998</v>
      </c>
      <c r="H74" s="28">
        <f t="shared" ref="H74:I74" si="67">H48-H68</f>
        <v>271.48899999999998</v>
      </c>
      <c r="I74" s="28">
        <f t="shared" si="67"/>
        <v>271.48899999999998</v>
      </c>
      <c r="J74" s="28">
        <f t="shared" si="65"/>
        <v>0</v>
      </c>
    </row>
    <row r="75" spans="1:11" ht="24" customHeight="1" x14ac:dyDescent="0.25">
      <c r="A75" s="121"/>
      <c r="B75" s="122"/>
      <c r="C75" s="123"/>
      <c r="D75" s="18" t="s">
        <v>14</v>
      </c>
      <c r="E75" s="25">
        <f t="shared" si="59"/>
        <v>10198.19908</v>
      </c>
      <c r="F75" s="28">
        <f t="shared" si="65"/>
        <v>4640.1990800000003</v>
      </c>
      <c r="G75" s="28">
        <f t="shared" si="65"/>
        <v>5558</v>
      </c>
      <c r="H75" s="28">
        <f t="shared" ref="H75:I75" si="68">H49-H69</f>
        <v>0</v>
      </c>
      <c r="I75" s="28">
        <f t="shared" si="68"/>
        <v>0</v>
      </c>
      <c r="J75" s="28">
        <f t="shared" si="65"/>
        <v>0</v>
      </c>
    </row>
    <row r="76" spans="1:11" ht="39.75" customHeight="1" x14ac:dyDescent="0.25">
      <c r="A76" s="121"/>
      <c r="B76" s="122"/>
      <c r="C76" s="123"/>
      <c r="D76" s="18" t="s">
        <v>95</v>
      </c>
      <c r="E76" s="25">
        <f t="shared" si="59"/>
        <v>936748.73041999992</v>
      </c>
      <c r="F76" s="28">
        <f t="shared" si="65"/>
        <v>126193.48813</v>
      </c>
      <c r="G76" s="28">
        <f t="shared" si="65"/>
        <v>113394.93131</v>
      </c>
      <c r="H76" s="28">
        <f t="shared" ref="H76:I76" si="69">H50-H70</f>
        <v>105030.1177</v>
      </c>
      <c r="I76" s="28">
        <f t="shared" si="69"/>
        <v>121933.80718999999</v>
      </c>
      <c r="J76" s="28">
        <f t="shared" si="65"/>
        <v>470196.38608999999</v>
      </c>
    </row>
    <row r="77" spans="1:11" ht="24" customHeight="1" x14ac:dyDescent="0.25">
      <c r="A77" s="124"/>
      <c r="B77" s="125"/>
      <c r="C77" s="126"/>
      <c r="D77" s="18" t="s">
        <v>6</v>
      </c>
      <c r="E77" s="25">
        <f t="shared" si="59"/>
        <v>1326.2059999999999</v>
      </c>
      <c r="F77" s="28">
        <f t="shared" si="65"/>
        <v>0</v>
      </c>
      <c r="G77" s="28">
        <f t="shared" si="65"/>
        <v>1326.2059999999999</v>
      </c>
      <c r="H77" s="28">
        <f t="shared" ref="H77:I77" si="70">H51-H71</f>
        <v>0</v>
      </c>
      <c r="I77" s="28">
        <f t="shared" si="70"/>
        <v>0</v>
      </c>
      <c r="J77" s="28">
        <f t="shared" si="65"/>
        <v>0</v>
      </c>
    </row>
    <row r="78" spans="1:11" ht="24" customHeight="1" x14ac:dyDescent="0.25">
      <c r="A78" s="129" t="s">
        <v>5</v>
      </c>
      <c r="B78" s="129"/>
      <c r="C78" s="129"/>
      <c r="D78" s="129"/>
      <c r="E78" s="129"/>
      <c r="F78" s="29"/>
      <c r="G78" s="29"/>
      <c r="H78" s="10"/>
      <c r="I78" s="10"/>
      <c r="J78" s="10"/>
    </row>
    <row r="79" spans="1:11" ht="24" customHeight="1" x14ac:dyDescent="0.25">
      <c r="A79" s="118" t="s">
        <v>21</v>
      </c>
      <c r="B79" s="119"/>
      <c r="C79" s="120"/>
      <c r="D79" s="16" t="s">
        <v>2</v>
      </c>
      <c r="E79" s="24">
        <f t="shared" ref="E79:E90" si="71">SUM(F79:J79)</f>
        <v>437852.20764000004</v>
      </c>
      <c r="F79" s="24">
        <f t="shared" ref="F79:J79" si="72">SUM(F80:F84)</f>
        <v>73093.915360000014</v>
      </c>
      <c r="G79" s="24">
        <f t="shared" si="72"/>
        <v>63806.286299999992</v>
      </c>
      <c r="H79" s="24">
        <f t="shared" ref="H79:I79" si="73">SUM(H80:H84)</f>
        <v>54772.060700000002</v>
      </c>
      <c r="I79" s="24">
        <f t="shared" si="73"/>
        <v>56111.370190000001</v>
      </c>
      <c r="J79" s="24">
        <f t="shared" si="72"/>
        <v>190068.57509</v>
      </c>
    </row>
    <row r="80" spans="1:11" ht="24" customHeight="1" x14ac:dyDescent="0.25">
      <c r="A80" s="121"/>
      <c r="B80" s="122"/>
      <c r="C80" s="123"/>
      <c r="D80" s="18" t="s">
        <v>18</v>
      </c>
      <c r="E80" s="25">
        <f t="shared" si="71"/>
        <v>2353.0889999999999</v>
      </c>
      <c r="F80" s="25">
        <f t="shared" ref="F80:J84" si="74">F10+F22+F35</f>
        <v>573.29999999999995</v>
      </c>
      <c r="G80" s="25">
        <f t="shared" si="74"/>
        <v>593.26300000000003</v>
      </c>
      <c r="H80" s="25">
        <f t="shared" ref="H80:I80" si="75">H10+H22+H35</f>
        <v>593.26300000000003</v>
      </c>
      <c r="I80" s="25">
        <f t="shared" si="75"/>
        <v>593.26300000000003</v>
      </c>
      <c r="J80" s="25">
        <f t="shared" si="74"/>
        <v>0</v>
      </c>
    </row>
    <row r="81" spans="1:10" ht="24" customHeight="1" x14ac:dyDescent="0.25">
      <c r="A81" s="121"/>
      <c r="B81" s="122"/>
      <c r="C81" s="123"/>
      <c r="D81" s="18" t="s">
        <v>9</v>
      </c>
      <c r="E81" s="25">
        <f t="shared" si="71"/>
        <v>1091.1669999999999</v>
      </c>
      <c r="F81" s="25">
        <f t="shared" si="74"/>
        <v>276.7</v>
      </c>
      <c r="G81" s="25">
        <f t="shared" si="74"/>
        <v>271.48899999999998</v>
      </c>
      <c r="H81" s="25">
        <f t="shared" ref="H81:I81" si="76">H11+H23+H36</f>
        <v>271.48899999999998</v>
      </c>
      <c r="I81" s="25">
        <f t="shared" si="76"/>
        <v>271.48899999999998</v>
      </c>
      <c r="J81" s="25">
        <f t="shared" si="74"/>
        <v>0</v>
      </c>
    </row>
    <row r="82" spans="1:10" ht="24" customHeight="1" x14ac:dyDescent="0.25">
      <c r="A82" s="121"/>
      <c r="B82" s="122"/>
      <c r="C82" s="123"/>
      <c r="D82" s="18" t="s">
        <v>14</v>
      </c>
      <c r="E82" s="25">
        <f t="shared" si="71"/>
        <v>7020.4100799999997</v>
      </c>
      <c r="F82" s="25">
        <f t="shared" si="74"/>
        <v>2778.1990799999999</v>
      </c>
      <c r="G82" s="25">
        <f t="shared" si="74"/>
        <v>4242.2110000000002</v>
      </c>
      <c r="H82" s="25">
        <f t="shared" ref="H82:I82" si="77">H12+H24+H37</f>
        <v>0</v>
      </c>
      <c r="I82" s="25">
        <f t="shared" si="77"/>
        <v>0</v>
      </c>
      <c r="J82" s="25">
        <f t="shared" si="74"/>
        <v>0</v>
      </c>
    </row>
    <row r="83" spans="1:10" ht="31.5" customHeight="1" x14ac:dyDescent="0.25">
      <c r="A83" s="121"/>
      <c r="B83" s="122"/>
      <c r="C83" s="123"/>
      <c r="D83" s="18" t="s">
        <v>95</v>
      </c>
      <c r="E83" s="25">
        <f t="shared" si="71"/>
        <v>427387.54156000004</v>
      </c>
      <c r="F83" s="25">
        <f t="shared" si="74"/>
        <v>69465.716280000008</v>
      </c>
      <c r="G83" s="25">
        <f t="shared" si="74"/>
        <v>58699.323299999996</v>
      </c>
      <c r="H83" s="25">
        <f>H13+H25+H38</f>
        <v>53907.308700000001</v>
      </c>
      <c r="I83" s="25">
        <f>I13+I25+I38</f>
        <v>55246.618190000001</v>
      </c>
      <c r="J83" s="25">
        <f>J13+J25+J38</f>
        <v>190068.57509</v>
      </c>
    </row>
    <row r="84" spans="1:10" ht="24" customHeight="1" x14ac:dyDescent="0.25">
      <c r="A84" s="124"/>
      <c r="B84" s="125"/>
      <c r="C84" s="126"/>
      <c r="D84" s="18" t="s">
        <v>6</v>
      </c>
      <c r="E84" s="25">
        <f t="shared" si="71"/>
        <v>0</v>
      </c>
      <c r="F84" s="25">
        <f t="shared" si="74"/>
        <v>0</v>
      </c>
      <c r="G84" s="25">
        <f t="shared" si="74"/>
        <v>0</v>
      </c>
      <c r="H84" s="25">
        <f t="shared" ref="H84:I84" si="78">H14+H26+H39</f>
        <v>0</v>
      </c>
      <c r="I84" s="25">
        <f t="shared" si="78"/>
        <v>0</v>
      </c>
      <c r="J84" s="25">
        <f t="shared" si="74"/>
        <v>0</v>
      </c>
    </row>
    <row r="85" spans="1:10" ht="24" customHeight="1" x14ac:dyDescent="0.25">
      <c r="A85" s="97" t="s">
        <v>22</v>
      </c>
      <c r="B85" s="98"/>
      <c r="C85" s="99"/>
      <c r="D85" s="16" t="s">
        <v>2</v>
      </c>
      <c r="E85" s="24">
        <f t="shared" si="71"/>
        <v>513865.18385999999</v>
      </c>
      <c r="F85" s="24">
        <f t="shared" ref="F85:J85" si="79">SUM(F86:F90)</f>
        <v>58589.771849999997</v>
      </c>
      <c r="G85" s="24">
        <f t="shared" si="79"/>
        <v>57337.603009999999</v>
      </c>
      <c r="H85" s="24">
        <f t="shared" ref="H85:I85" si="80">SUM(H86:H90)</f>
        <v>51122.809000000001</v>
      </c>
      <c r="I85" s="24">
        <f t="shared" si="80"/>
        <v>66687.188999999998</v>
      </c>
      <c r="J85" s="24">
        <f t="shared" si="79"/>
        <v>280127.81099999999</v>
      </c>
    </row>
    <row r="86" spans="1:10" ht="24" customHeight="1" x14ac:dyDescent="0.25">
      <c r="A86" s="100"/>
      <c r="B86" s="101"/>
      <c r="C86" s="102"/>
      <c r="D86" s="18" t="s">
        <v>18</v>
      </c>
      <c r="E86" s="25">
        <f t="shared" si="71"/>
        <v>0</v>
      </c>
      <c r="F86" s="28">
        <f t="shared" ref="F86:J86" si="81">F16</f>
        <v>0</v>
      </c>
      <c r="G86" s="28">
        <f t="shared" si="81"/>
        <v>0</v>
      </c>
      <c r="H86" s="28">
        <f t="shared" ref="H86:I86" si="82">H16</f>
        <v>0</v>
      </c>
      <c r="I86" s="28">
        <f t="shared" si="82"/>
        <v>0</v>
      </c>
      <c r="J86" s="28">
        <f t="shared" si="81"/>
        <v>0</v>
      </c>
    </row>
    <row r="87" spans="1:10" ht="24" customHeight="1" x14ac:dyDescent="0.25">
      <c r="A87" s="100"/>
      <c r="B87" s="101"/>
      <c r="C87" s="102"/>
      <c r="D87" s="18" t="s">
        <v>9</v>
      </c>
      <c r="E87" s="25">
        <f t="shared" si="71"/>
        <v>0</v>
      </c>
      <c r="F87" s="28">
        <f t="shared" ref="F87:J90" si="83">F17</f>
        <v>0</v>
      </c>
      <c r="G87" s="28">
        <f t="shared" si="83"/>
        <v>0</v>
      </c>
      <c r="H87" s="28">
        <f t="shared" ref="H87:I87" si="84">H17</f>
        <v>0</v>
      </c>
      <c r="I87" s="28">
        <f t="shared" si="84"/>
        <v>0</v>
      </c>
      <c r="J87" s="28">
        <f t="shared" si="83"/>
        <v>0</v>
      </c>
    </row>
    <row r="88" spans="1:10" ht="24" customHeight="1" x14ac:dyDescent="0.25">
      <c r="A88" s="100"/>
      <c r="B88" s="101"/>
      <c r="C88" s="102"/>
      <c r="D88" s="18" t="s">
        <v>14</v>
      </c>
      <c r="E88" s="25">
        <f t="shared" si="71"/>
        <v>3177.7889999999998</v>
      </c>
      <c r="F88" s="28">
        <f t="shared" si="83"/>
        <v>1862</v>
      </c>
      <c r="G88" s="28">
        <f t="shared" si="83"/>
        <v>1315.789</v>
      </c>
      <c r="H88" s="28">
        <f t="shared" ref="H88:I88" si="85">H18</f>
        <v>0</v>
      </c>
      <c r="I88" s="28">
        <f t="shared" si="85"/>
        <v>0</v>
      </c>
      <c r="J88" s="28">
        <f t="shared" si="83"/>
        <v>0</v>
      </c>
    </row>
    <row r="89" spans="1:10" ht="36.75" customHeight="1" x14ac:dyDescent="0.25">
      <c r="A89" s="100"/>
      <c r="B89" s="101"/>
      <c r="C89" s="102"/>
      <c r="D89" s="18" t="s">
        <v>95</v>
      </c>
      <c r="E89" s="25">
        <f t="shared" si="71"/>
        <v>509361.18885999999</v>
      </c>
      <c r="F89" s="28">
        <f t="shared" si="83"/>
        <v>56727.771849999997</v>
      </c>
      <c r="G89" s="28">
        <f t="shared" si="83"/>
        <v>54695.608010000004</v>
      </c>
      <c r="H89" s="28">
        <f t="shared" ref="H89:I89" si="86">H19</f>
        <v>51122.809000000001</v>
      </c>
      <c r="I89" s="28">
        <f t="shared" si="86"/>
        <v>66687.188999999998</v>
      </c>
      <c r="J89" s="28">
        <f t="shared" si="83"/>
        <v>280127.81099999999</v>
      </c>
    </row>
    <row r="90" spans="1:10" ht="24" customHeight="1" x14ac:dyDescent="0.25">
      <c r="A90" s="103"/>
      <c r="B90" s="104"/>
      <c r="C90" s="105"/>
      <c r="D90" s="18" t="s">
        <v>6</v>
      </c>
      <c r="E90" s="25">
        <f t="shared" si="71"/>
        <v>1326.2059999999999</v>
      </c>
      <c r="F90" s="28">
        <f t="shared" si="83"/>
        <v>0</v>
      </c>
      <c r="G90" s="28">
        <f t="shared" si="83"/>
        <v>1326.2059999999999</v>
      </c>
      <c r="H90" s="28">
        <f t="shared" ref="H90:I90" si="87">H20</f>
        <v>0</v>
      </c>
      <c r="I90" s="28">
        <f t="shared" si="87"/>
        <v>0</v>
      </c>
      <c r="J90" s="28">
        <f t="shared" si="83"/>
        <v>0</v>
      </c>
    </row>
    <row r="91" spans="1:10" x14ac:dyDescent="0.25">
      <c r="E91" s="7"/>
    </row>
  </sheetData>
  <mergeCells count="32">
    <mergeCell ref="A2:E2"/>
    <mergeCell ref="E4:J4"/>
    <mergeCell ref="A8:J8"/>
    <mergeCell ref="A33:J33"/>
    <mergeCell ref="C34:C39"/>
    <mergeCell ref="C21:C26"/>
    <mergeCell ref="A9:A20"/>
    <mergeCell ref="B9:B20"/>
    <mergeCell ref="E5:E6"/>
    <mergeCell ref="A27:C32"/>
    <mergeCell ref="A66:C71"/>
    <mergeCell ref="A72:C77"/>
    <mergeCell ref="B40:C45"/>
    <mergeCell ref="A52:E52"/>
    <mergeCell ref="A53:C58"/>
    <mergeCell ref="A59:C64"/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67" t="s">
        <v>32</v>
      </c>
      <c r="B2" s="167"/>
      <c r="C2" s="167"/>
      <c r="D2" s="167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66" t="s">
        <v>47</v>
      </c>
      <c r="B6" s="166"/>
      <c r="C6" s="166"/>
      <c r="D6" s="166"/>
    </row>
    <row r="7" spans="1:4" ht="17.25" customHeight="1" x14ac:dyDescent="0.25">
      <c r="A7" s="166" t="s">
        <v>48</v>
      </c>
      <c r="B7" s="166"/>
      <c r="C7" s="166"/>
      <c r="D7" s="166"/>
    </row>
    <row r="8" spans="1:4" s="41" customFormat="1" ht="18.75" customHeight="1" x14ac:dyDescent="0.25">
      <c r="A8" s="166" t="s">
        <v>49</v>
      </c>
      <c r="B8" s="166"/>
      <c r="C8" s="166"/>
      <c r="D8" s="166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66" t="s">
        <v>50</v>
      </c>
      <c r="B10" s="166"/>
      <c r="C10" s="166"/>
      <c r="D10" s="166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68" t="s">
        <v>51</v>
      </c>
      <c r="B12" s="169"/>
      <c r="C12" s="169"/>
      <c r="D12" s="170"/>
    </row>
    <row r="13" spans="1:4" s="41" customFormat="1" ht="27.75" customHeight="1" x14ac:dyDescent="0.25">
      <c r="A13" s="171" t="s">
        <v>45</v>
      </c>
      <c r="B13" s="172"/>
      <c r="C13" s="172"/>
      <c r="D13" s="173"/>
    </row>
    <row r="14" spans="1:4" s="41" customFormat="1" ht="13.5" customHeight="1" x14ac:dyDescent="0.25">
      <c r="A14" s="165" t="s">
        <v>52</v>
      </c>
      <c r="B14" s="165"/>
      <c r="C14" s="165"/>
      <c r="D14" s="165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23" sqref="G23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41"/>
    <col min="12" max="12" width="12" customWidth="1"/>
    <col min="13" max="13" width="10.85546875" customWidth="1"/>
  </cols>
  <sheetData>
    <row r="1" spans="1:13" ht="15.75" x14ac:dyDescent="0.25">
      <c r="A1" s="176" t="s">
        <v>53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 ht="15.75" x14ac:dyDescent="0.25">
      <c r="A2" s="177" t="s">
        <v>54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3" ht="52.5" customHeight="1" x14ac:dyDescent="0.25">
      <c r="A3" s="178" t="s">
        <v>100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42"/>
      <c r="M4" s="42"/>
    </row>
    <row r="5" spans="1:13" ht="15.75" x14ac:dyDescent="0.25">
      <c r="A5" s="179" t="s">
        <v>55</v>
      </c>
      <c r="B5" s="179" t="s">
        <v>56</v>
      </c>
      <c r="C5" s="179" t="s">
        <v>57</v>
      </c>
      <c r="D5" s="179" t="s">
        <v>58</v>
      </c>
      <c r="E5" s="179" t="s">
        <v>59</v>
      </c>
      <c r="F5" s="179" t="s">
        <v>104</v>
      </c>
      <c r="G5" s="179" t="s">
        <v>60</v>
      </c>
      <c r="H5" s="174" t="s">
        <v>61</v>
      </c>
      <c r="I5" s="174"/>
      <c r="J5" s="174"/>
      <c r="K5" s="175"/>
      <c r="L5" s="179" t="s">
        <v>62</v>
      </c>
      <c r="M5" s="179" t="s">
        <v>63</v>
      </c>
    </row>
    <row r="6" spans="1:13" ht="15.75" x14ac:dyDescent="0.25">
      <c r="A6" s="180"/>
      <c r="B6" s="180"/>
      <c r="C6" s="180"/>
      <c r="D6" s="180"/>
      <c r="E6" s="180"/>
      <c r="F6" s="180"/>
      <c r="G6" s="180"/>
      <c r="H6" s="181" t="s">
        <v>2</v>
      </c>
      <c r="I6" s="174"/>
      <c r="J6" s="174"/>
      <c r="K6" s="175"/>
      <c r="L6" s="180"/>
      <c r="M6" s="180"/>
    </row>
    <row r="7" spans="1:13" ht="31.5" x14ac:dyDescent="0.25">
      <c r="A7" s="181"/>
      <c r="B7" s="181"/>
      <c r="C7" s="181"/>
      <c r="D7" s="181"/>
      <c r="E7" s="181"/>
      <c r="F7" s="181"/>
      <c r="G7" s="181"/>
      <c r="H7" s="174"/>
      <c r="I7" s="90" t="s">
        <v>64</v>
      </c>
      <c r="J7" s="90" t="s">
        <v>97</v>
      </c>
      <c r="K7" s="90" t="s">
        <v>101</v>
      </c>
      <c r="L7" s="181"/>
      <c r="M7" s="181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6" t="s">
        <v>65</v>
      </c>
      <c r="B1" s="176"/>
      <c r="C1" s="176"/>
      <c r="D1" s="176"/>
      <c r="E1" s="176"/>
      <c r="F1" s="176"/>
      <c r="G1" s="176"/>
    </row>
    <row r="2" spans="1:7" ht="15.75" x14ac:dyDescent="0.25">
      <c r="A2" s="177" t="s">
        <v>66</v>
      </c>
      <c r="B2" s="177"/>
      <c r="C2" s="177"/>
      <c r="D2" s="177"/>
      <c r="E2" s="177"/>
      <c r="F2" s="177"/>
      <c r="G2" s="177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105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6" t="s">
        <v>39</v>
      </c>
      <c r="B1" s="176"/>
      <c r="C1" s="176"/>
      <c r="D1" s="176"/>
    </row>
    <row r="2" spans="1:4" ht="15.75" x14ac:dyDescent="0.25">
      <c r="A2" s="177" t="s">
        <v>71</v>
      </c>
      <c r="B2" s="177"/>
      <c r="C2" s="177"/>
      <c r="D2" s="177"/>
    </row>
    <row r="3" spans="1:4" ht="35.25" customHeight="1" x14ac:dyDescent="0.25">
      <c r="A3" s="182" t="s">
        <v>72</v>
      </c>
      <c r="B3" s="182"/>
      <c r="C3" s="182"/>
      <c r="D3" s="182"/>
    </row>
    <row r="4" spans="1:4" ht="15.75" x14ac:dyDescent="0.25">
      <c r="A4" s="177" t="s">
        <v>73</v>
      </c>
      <c r="B4" s="177"/>
      <c r="C4" s="177"/>
      <c r="D4" s="177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106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6" t="s">
        <v>76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5.75" x14ac:dyDescent="0.25">
      <c r="A2" s="177" t="s">
        <v>77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22.5" customHeight="1" x14ac:dyDescent="0.25">
      <c r="A3" s="178" t="s">
        <v>78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79" t="s">
        <v>0</v>
      </c>
      <c r="B5" s="179" t="s">
        <v>79</v>
      </c>
      <c r="C5" s="179" t="s">
        <v>80</v>
      </c>
      <c r="D5" s="179" t="s">
        <v>81</v>
      </c>
      <c r="E5" s="179" t="s">
        <v>82</v>
      </c>
      <c r="F5" s="174" t="s">
        <v>83</v>
      </c>
      <c r="G5" s="174"/>
      <c r="H5" s="174"/>
      <c r="I5" s="174"/>
      <c r="J5" s="174"/>
    </row>
    <row r="6" spans="1:10" ht="15.75" x14ac:dyDescent="0.25">
      <c r="A6" s="180"/>
      <c r="B6" s="180"/>
      <c r="C6" s="180"/>
      <c r="D6" s="180"/>
      <c r="E6" s="180"/>
      <c r="F6" s="174" t="s">
        <v>2</v>
      </c>
      <c r="G6" s="174" t="s">
        <v>3</v>
      </c>
      <c r="H6" s="174"/>
      <c r="I6" s="174"/>
      <c r="J6" s="174"/>
    </row>
    <row r="7" spans="1:10" ht="31.5" x14ac:dyDescent="0.25">
      <c r="A7" s="181"/>
      <c r="B7" s="181"/>
      <c r="C7" s="181"/>
      <c r="D7" s="181"/>
      <c r="E7" s="181"/>
      <c r="F7" s="174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80" zoomScaleNormal="80" workbookViewId="0">
      <selection activeCell="E19" sqref="E19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7" width="11.28515625" style="41" customWidth="1"/>
    <col min="8" max="8" width="17.42578125" customWidth="1"/>
    <col min="9" max="9" width="26.42578125" customWidth="1"/>
  </cols>
  <sheetData>
    <row r="1" spans="1:9" x14ac:dyDescent="0.25">
      <c r="A1" s="79"/>
      <c r="B1" s="79"/>
      <c r="C1" s="79"/>
      <c r="D1" s="79"/>
      <c r="E1" s="79"/>
      <c r="F1" s="79"/>
      <c r="G1" s="79"/>
      <c r="H1" s="79"/>
      <c r="I1" s="87" t="s">
        <v>86</v>
      </c>
    </row>
    <row r="2" spans="1:9" x14ac:dyDescent="0.25">
      <c r="A2" s="184" t="s">
        <v>87</v>
      </c>
      <c r="B2" s="184"/>
      <c r="C2" s="184"/>
      <c r="D2" s="184"/>
      <c r="E2" s="184"/>
      <c r="F2" s="184"/>
      <c r="G2" s="184"/>
      <c r="H2" s="184"/>
      <c r="I2" s="184"/>
    </row>
    <row r="3" spans="1:9" x14ac:dyDescent="0.25">
      <c r="A3" s="184"/>
      <c r="B3" s="184"/>
      <c r="C3" s="184"/>
      <c r="D3" s="184"/>
      <c r="E3" s="184"/>
      <c r="F3" s="184"/>
      <c r="G3" s="184"/>
      <c r="H3" s="184"/>
      <c r="I3" s="184"/>
    </row>
    <row r="4" spans="1:9" x14ac:dyDescent="0.25">
      <c r="A4" s="79"/>
      <c r="B4" s="86"/>
      <c r="C4" s="79"/>
      <c r="D4" s="79"/>
      <c r="E4" s="79"/>
      <c r="F4" s="79"/>
      <c r="G4" s="79"/>
      <c r="H4" s="79"/>
      <c r="I4" s="79"/>
    </row>
    <row r="5" spans="1:9" x14ac:dyDescent="0.25">
      <c r="A5" s="183" t="s">
        <v>88</v>
      </c>
      <c r="B5" s="183" t="s">
        <v>94</v>
      </c>
      <c r="C5" s="183" t="s">
        <v>89</v>
      </c>
      <c r="D5" s="183"/>
      <c r="E5" s="183"/>
      <c r="F5" s="183"/>
      <c r="G5" s="183"/>
      <c r="H5" s="183"/>
      <c r="I5" s="183" t="s">
        <v>90</v>
      </c>
    </row>
    <row r="6" spans="1:9" ht="103.5" customHeight="1" x14ac:dyDescent="0.25">
      <c r="A6" s="183"/>
      <c r="B6" s="183"/>
      <c r="C6" s="183"/>
      <c r="D6" s="81" t="s">
        <v>91</v>
      </c>
      <c r="E6" s="81" t="s">
        <v>92</v>
      </c>
      <c r="F6" s="81" t="s">
        <v>98</v>
      </c>
      <c r="G6" s="91" t="s">
        <v>103</v>
      </c>
      <c r="H6" s="81" t="s">
        <v>102</v>
      </c>
      <c r="I6" s="183"/>
    </row>
    <row r="7" spans="1:9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1">
        <v>8</v>
      </c>
      <c r="I7" s="83">
        <v>9</v>
      </c>
    </row>
    <row r="8" spans="1:9" ht="59.45" customHeight="1" x14ac:dyDescent="0.25">
      <c r="A8" s="81"/>
      <c r="B8" s="80"/>
      <c r="C8" s="84"/>
      <c r="D8" s="85"/>
      <c r="E8" s="85"/>
      <c r="F8" s="85"/>
      <c r="G8" s="85"/>
      <c r="H8" s="84"/>
      <c r="I8" s="84"/>
    </row>
    <row r="9" spans="1:9" ht="52.9" customHeight="1" x14ac:dyDescent="0.25">
      <c r="A9" s="81"/>
      <c r="B9" s="80"/>
      <c r="C9" s="84"/>
      <c r="D9" s="85"/>
      <c r="E9" s="85"/>
      <c r="F9" s="85"/>
      <c r="G9" s="85"/>
      <c r="H9" s="84"/>
      <c r="I9" s="84"/>
    </row>
    <row r="10" spans="1:9" ht="50.45" customHeight="1" x14ac:dyDescent="0.25">
      <c r="A10" s="81"/>
      <c r="B10" s="80"/>
      <c r="C10" s="84"/>
      <c r="D10" s="85"/>
      <c r="E10" s="85"/>
      <c r="F10" s="85"/>
      <c r="G10" s="85"/>
      <c r="H10" s="84"/>
      <c r="I10" s="8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2024-04-01T06:45:01Z</dcterms:modified>
</cp:coreProperties>
</file>