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665" windowHeight="8025"/>
  </bookViews>
  <sheets>
    <sheet name="Таблица 2" sheetId="2" r:id="rId1"/>
    <sheet name="Таблица 3" sheetId="3" r:id="rId2"/>
    <sheet name="Таблица 4" sheetId="5" r:id="rId3"/>
    <sheet name="Таблица 5" sheetId="6" r:id="rId4"/>
    <sheet name="Таблица 6" sheetId="7" r:id="rId5"/>
    <sheet name="Таблица 7" sheetId="8" r:id="rId6"/>
    <sheet name="Таблица 8" sheetId="9" r:id="rId7"/>
  </sheets>
  <definedNames>
    <definedName name="_FilterDatabase" localSheetId="0" hidden="1">'Таблица 2'!$A$6:$O$81</definedName>
    <definedName name="Print_Area" localSheetId="0">'Таблица 2'!$A$1:$L$69</definedName>
    <definedName name="Print_Titles" localSheetId="0">'Таблица 2'!$3:$6</definedName>
    <definedName name="_xlnm.Print_Area" localSheetId="1">'Таблица 3'!$A$1:$H$9</definedName>
    <definedName name="_xlnm.Print_Area" localSheetId="2">'Таблица 4'!$A$1:$N$11</definedName>
    <definedName name="_xlnm.Print_Area" localSheetId="3">'Таблица 5'!$A$1:$J$8</definedName>
    <definedName name="_xlnm.Print_Area" localSheetId="4">'Таблица 6'!$A$1:$G$10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2" i="2" l="1"/>
  <c r="F66" i="2" l="1"/>
  <c r="F67" i="2"/>
  <c r="H67" i="2" l="1"/>
  <c r="I69" i="2" l="1"/>
  <c r="I68" i="2"/>
  <c r="I62" i="2"/>
  <c r="I23" i="2" l="1"/>
  <c r="I24" i="2" l="1"/>
  <c r="I11" i="2" l="1"/>
  <c r="L41" i="2"/>
  <c r="K41" i="2"/>
  <c r="J41" i="2"/>
  <c r="I41" i="2"/>
  <c r="G41" i="2"/>
  <c r="F41" i="2"/>
  <c r="L40" i="2"/>
  <c r="K40" i="2"/>
  <c r="J40" i="2"/>
  <c r="I40" i="2"/>
  <c r="H40" i="2"/>
  <c r="G40" i="2"/>
  <c r="E36" i="2"/>
  <c r="E35" i="2"/>
  <c r="E34" i="2"/>
  <c r="E33" i="2"/>
  <c r="L32" i="2"/>
  <c r="K32" i="2"/>
  <c r="J32" i="2"/>
  <c r="I32" i="2"/>
  <c r="H32" i="2"/>
  <c r="G32" i="2"/>
  <c r="E32" i="2" s="1"/>
  <c r="F32" i="2"/>
  <c r="G62" i="2" l="1"/>
  <c r="H62" i="2"/>
  <c r="J62" i="2"/>
  <c r="K62" i="2"/>
  <c r="L62" i="2"/>
  <c r="F62" i="2"/>
  <c r="E60" i="2"/>
  <c r="E61" i="2"/>
  <c r="E59" i="2"/>
  <c r="H22" i="2"/>
  <c r="G23" i="2"/>
  <c r="F21" i="2"/>
  <c r="F17" i="2"/>
  <c r="H7" i="2"/>
  <c r="L13" i="2"/>
  <c r="L7" i="2"/>
  <c r="L68" i="2" l="1"/>
  <c r="L39" i="2"/>
  <c r="E62" i="2"/>
  <c r="I29" i="2" l="1"/>
  <c r="I55" i="2" l="1"/>
  <c r="J27" i="2"/>
  <c r="J53" i="2" s="1"/>
  <c r="H27" i="2"/>
  <c r="H53" i="2" s="1"/>
  <c r="G12" i="2" l="1"/>
  <c r="G26" i="2" l="1"/>
  <c r="G52" i="2" s="1"/>
  <c r="F18" i="2" l="1"/>
  <c r="F12" i="2"/>
  <c r="F29" i="2" l="1"/>
  <c r="F55" i="2" l="1"/>
  <c r="F42" i="2"/>
  <c r="F30" i="2"/>
  <c r="G30" i="2" l="1"/>
  <c r="F26" i="2"/>
  <c r="F52" i="2" s="1"/>
  <c r="F65" i="2" l="1"/>
  <c r="L58" i="2" l="1"/>
  <c r="J58" i="2"/>
  <c r="I58" i="2"/>
  <c r="K58" i="2"/>
  <c r="G66" i="2"/>
  <c r="H66" i="2"/>
  <c r="I66" i="2"/>
  <c r="J66" i="2"/>
  <c r="K66" i="2"/>
  <c r="L66" i="2"/>
  <c r="G67" i="2"/>
  <c r="I67" i="2"/>
  <c r="J67" i="2"/>
  <c r="K67" i="2"/>
  <c r="L67" i="2"/>
  <c r="F69" i="2"/>
  <c r="G69" i="2"/>
  <c r="H69" i="2"/>
  <c r="J69" i="2"/>
  <c r="K69" i="2"/>
  <c r="L69" i="2"/>
  <c r="G65" i="2"/>
  <c r="H65" i="2"/>
  <c r="I65" i="2"/>
  <c r="J65" i="2"/>
  <c r="K65" i="2"/>
  <c r="L65" i="2"/>
  <c r="E65" i="2" l="1"/>
  <c r="E66" i="2"/>
  <c r="E69" i="2"/>
  <c r="L64" i="2"/>
  <c r="E67" i="2" l="1"/>
  <c r="F7" i="2" l="1"/>
  <c r="G27" i="2"/>
  <c r="G53" i="2" s="1"/>
  <c r="G58" i="2" l="1"/>
  <c r="G29" i="2"/>
  <c r="H58" i="2"/>
  <c r="F58" i="2"/>
  <c r="G7" i="2"/>
  <c r="E49" i="2"/>
  <c r="E48" i="2"/>
  <c r="E47" i="2"/>
  <c r="E46" i="2"/>
  <c r="E24" i="2"/>
  <c r="E23" i="2"/>
  <c r="E22" i="2"/>
  <c r="E21" i="2"/>
  <c r="E20" i="2"/>
  <c r="E18" i="2"/>
  <c r="E17" i="2"/>
  <c r="E15" i="2"/>
  <c r="E14" i="2"/>
  <c r="E11" i="2"/>
  <c r="E12" i="2"/>
  <c r="E8" i="2"/>
  <c r="G55" i="2" l="1"/>
  <c r="G42" i="2"/>
  <c r="E58" i="2"/>
  <c r="J45" i="2"/>
  <c r="K45" i="2"/>
  <c r="L45" i="2"/>
  <c r="J26" i="2"/>
  <c r="J52" i="2" s="1"/>
  <c r="K26" i="2"/>
  <c r="K52" i="2" s="1"/>
  <c r="L26" i="2"/>
  <c r="L52" i="2" s="1"/>
  <c r="K27" i="2"/>
  <c r="K53" i="2" s="1"/>
  <c r="L27" i="2"/>
  <c r="L53" i="2" s="1"/>
  <c r="J28" i="2"/>
  <c r="J54" i="2" s="1"/>
  <c r="K28" i="2"/>
  <c r="K54" i="2" s="1"/>
  <c r="L28" i="2"/>
  <c r="L54" i="2" s="1"/>
  <c r="J29" i="2"/>
  <c r="K29" i="2"/>
  <c r="L29" i="2"/>
  <c r="J30" i="2"/>
  <c r="K30" i="2"/>
  <c r="L30" i="2"/>
  <c r="J19" i="2"/>
  <c r="K19" i="2"/>
  <c r="L19" i="2"/>
  <c r="J13" i="2"/>
  <c r="K13" i="2"/>
  <c r="J7" i="2"/>
  <c r="K7" i="2"/>
  <c r="K68" i="2" l="1"/>
  <c r="K64" i="2" s="1"/>
  <c r="K39" i="2"/>
  <c r="L55" i="2"/>
  <c r="L42" i="2"/>
  <c r="L38" i="2" s="1"/>
  <c r="J68" i="2"/>
  <c r="J64" i="2" s="1"/>
  <c r="J39" i="2"/>
  <c r="K55" i="2"/>
  <c r="K42" i="2"/>
  <c r="K38" i="2" s="1"/>
  <c r="J55" i="2"/>
  <c r="J42" i="2"/>
  <c r="L51" i="2"/>
  <c r="L25" i="2"/>
  <c r="K51" i="2"/>
  <c r="K25" i="2"/>
  <c r="J25" i="2"/>
  <c r="J38" i="2" l="1"/>
  <c r="J51" i="2"/>
  <c r="I7" i="2"/>
  <c r="E7" i="2" s="1"/>
  <c r="G19" i="2"/>
  <c r="G45" i="2" l="1"/>
  <c r="H45" i="2"/>
  <c r="I45" i="2"/>
  <c r="F45" i="2"/>
  <c r="H26" i="2"/>
  <c r="H52" i="2" s="1"/>
  <c r="I26" i="2"/>
  <c r="I52" i="2" s="1"/>
  <c r="H13" i="2"/>
  <c r="I13" i="2"/>
  <c r="F13" i="2"/>
  <c r="F68" i="2" s="1"/>
  <c r="H19" i="2"/>
  <c r="I19" i="2"/>
  <c r="F19" i="2"/>
  <c r="I64" i="2" l="1"/>
  <c r="I39" i="2"/>
  <c r="H68" i="2"/>
  <c r="H64" i="2" s="1"/>
  <c r="H39" i="2"/>
  <c r="F64" i="2"/>
  <c r="E26" i="2"/>
  <c r="E45" i="2"/>
  <c r="E19" i="2"/>
  <c r="G13" i="2"/>
  <c r="G39" i="2" s="1"/>
  <c r="G38" i="2" s="1"/>
  <c r="E39" i="2" l="1"/>
  <c r="E13" i="2"/>
  <c r="G68" i="2"/>
  <c r="F28" i="2"/>
  <c r="F54" i="2" s="1"/>
  <c r="G28" i="2"/>
  <c r="G54" i="2" s="1"/>
  <c r="H28" i="2"/>
  <c r="I28" i="2"/>
  <c r="I54" i="2" s="1"/>
  <c r="H30" i="2"/>
  <c r="I30" i="2"/>
  <c r="I27" i="2"/>
  <c r="I53" i="2" s="1"/>
  <c r="F27" i="2"/>
  <c r="F53" i="2" l="1"/>
  <c r="F40" i="2"/>
  <c r="H54" i="2"/>
  <c r="H41" i="2"/>
  <c r="E41" i="2" s="1"/>
  <c r="I56" i="2"/>
  <c r="I43" i="2"/>
  <c r="G64" i="2"/>
  <c r="E64" i="2" s="1"/>
  <c r="E68" i="2"/>
  <c r="I25" i="2"/>
  <c r="E30" i="2"/>
  <c r="E54" i="2"/>
  <c r="G25" i="2"/>
  <c r="F25" i="2"/>
  <c r="E27" i="2"/>
  <c r="E28" i="2"/>
  <c r="H29" i="2"/>
  <c r="H42" i="2" s="1"/>
  <c r="H38" i="2" l="1"/>
  <c r="E42" i="2"/>
  <c r="E40" i="2"/>
  <c r="F38" i="2"/>
  <c r="E43" i="2"/>
  <c r="I38" i="2"/>
  <c r="E29" i="2"/>
  <c r="H55" i="2"/>
  <c r="E56" i="2"/>
  <c r="I51" i="2"/>
  <c r="H25" i="2"/>
  <c r="E25" i="2" s="1"/>
  <c r="G51" i="2"/>
  <c r="E38" i="2" l="1"/>
  <c r="E53" i="2"/>
  <c r="E52" i="2"/>
  <c r="F51" i="2"/>
  <c r="E55" i="2"/>
  <c r="H51" i="2" l="1"/>
  <c r="E51" i="2" s="1"/>
</calcChain>
</file>

<file path=xl/sharedStrings.xml><?xml version="1.0" encoding="utf-8"?>
<sst xmlns="http://schemas.openxmlformats.org/spreadsheetml/2006/main" count="171" uniqueCount="104">
  <si>
    <t>№ п/п</t>
  </si>
  <si>
    <t>Ответственный исполнитель / соисполнитель</t>
  </si>
  <si>
    <t>всего</t>
  </si>
  <si>
    <t>в том числе</t>
  </si>
  <si>
    <t>Всего по муниципальной программе</t>
  </si>
  <si>
    <t>в том числе:</t>
  </si>
  <si>
    <t>иные источники</t>
  </si>
  <si>
    <t>Источники финансирования</t>
  </si>
  <si>
    <t>Финансовые затраты на реализацию (тыс. рублей)</t>
  </si>
  <si>
    <t>бюджет автономного округа</t>
  </si>
  <si>
    <t>2</t>
  </si>
  <si>
    <t>1</t>
  </si>
  <si>
    <t>бюджет района</t>
  </si>
  <si>
    <t>федеральный бюджет</t>
  </si>
  <si>
    <t>МУ "Администрация городского поселения Пойковский</t>
  </si>
  <si>
    <t>Ответственный исполнитель МУ "Администрация городского поселения Пойковский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</si>
  <si>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</si>
  <si>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</si>
  <si>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2025-2030</t>
  </si>
  <si>
    <t>Распределение финансовых ресурсов муниципальной программы</t>
  </si>
  <si>
    <t>Инвестиции в объекты муниципальной собственности</t>
  </si>
  <si>
    <t>Прочие расходы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</si>
  <si>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</si>
  <si>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</si>
  <si>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</si>
  <si>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</si>
  <si>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</si>
  <si>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</si>
  <si>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</si>
  <si>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Таблица 6</t>
  </si>
  <si>
    <t>Таблица 4</t>
  </si>
  <si>
    <t>Перечень</t>
  </si>
  <si>
    <t>реализуемых объектов на 2022 год и плановый период 2023-2024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</si>
  <si>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</si>
  <si>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</si>
  <si>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</si>
  <si>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</si>
  <si>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</si>
  <si>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Осток стоимости на 01.01.2022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</si>
  <si>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</si>
  <si>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</si>
  <si>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</si>
  <si>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</si>
  <si>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2022 год</t>
  </si>
  <si>
    <t>2023 год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</si>
  <si>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</si>
  <si>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</si>
  <si>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</si>
  <si>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</si>
  <si>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</si>
  <si>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</si>
  <si>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</si>
  <si>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</si>
  <si>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</si>
  <si>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</si>
  <si>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</si>
  <si>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</si>
  <si>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</si>
  <si>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</si>
  <si>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</si>
  <si>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</si>
  <si>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</si>
  <si>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</si>
  <si>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</si>
  <si>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</si>
  <si>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</si>
  <si>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</si>
  <si>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</si>
  <si>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</si>
  <si>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</si>
  <si>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</si>
  <si>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</si>
  <si>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</si>
  <si>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2019 г.</t>
  </si>
  <si>
    <t>2020 г.</t>
  </si>
  <si>
    <t>2021 г.</t>
  </si>
  <si>
    <t>2022 г.</t>
  </si>
  <si>
    <t>2023 г.</t>
  </si>
  <si>
    <t>2024 г.</t>
  </si>
  <si>
    <t>2025-2030 гг.</t>
  </si>
  <si>
    <t>Наименование показателя</t>
  </si>
  <si>
    <t>Обеспечение доступности и повышение качества транспортных услуг, оказываемых автомобильным транспортом
(показателя № 3)</t>
  </si>
  <si>
    <t>Капитальный ремонт, ремонт и содержание автомобильных дорог и искусственных дорожных сооружений общего пользования местного значения
(показателя № 1,2)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</si>
  <si>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</si>
  <si>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</si>
  <si>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Ответственный исполнитель 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</si>
  <si>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Цель 1: "Развитие современной транспортной инфраструктуры, обеспечивающей повышение доступности и безопасности транспортных услуг для населения городского поселения Пойковский"</t>
  </si>
  <si>
    <t>Увеличение протяженности автомобильных дорог, приведенных в нормативное состояние, км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</si>
  <si>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 значения, %</t>
  </si>
  <si>
    <t>36,1112-37,6112</t>
  </si>
  <si>
    <t>4,61-0,89%</t>
  </si>
  <si>
    <t>Проектная часть</t>
  </si>
  <si>
    <t>Процессная часть</t>
  </si>
  <si>
    <t>бюджет поселения</t>
  </si>
  <si>
    <t>Наименование объекта (инвестиционного проекта)</t>
  </si>
  <si>
    <t>Наименование инвестиционного проекта</t>
  </si>
  <si>
    <t>0,89%</t>
  </si>
  <si>
    <t xml:space="preserve"> Порядок предоставления иных межбюджетных трансфертов бюджетам городского и сельских поселений, входящих в состав Нефтеюганского района, предоставляемых из бюджета Нефтеюганского района </t>
  </si>
  <si>
    <t xml:space="preserve">Порядок предоставления субсидии местному бюджету из бюджета Ханты-Мансийского автономного округа - Югры на строительство (реконструкцию), капитальный ремонт и ремонт автомобильных дорог общего пользования местного значения.   </t>
  </si>
  <si>
    <t>Основное мероприятие "Обеспечение доступности и повышение качества транспортных услуг, оказываемых автомобильным транспортом"
(показателя № 3)</t>
  </si>
  <si>
    <t>Основное мероприятие "Капитальный ремонт, ремонт и содержание автомобильных дорог и искусственных дорожных сооружений общего пользования местного значения"
(показателя № 1,2)</t>
  </si>
  <si>
    <t xml:space="preserve">Задача 1: "Обеспечение доступности и повышение качества транспортных услуг, оказываемых автомобильным транспортом. "                                                                   Задача 2: "Организация выполнения работ по содержанию и ремонту автомобильных дорог местного значения, объектов регулирования дорожного движения, элементов обустройства автомобильных дорог"                                                                                                                      Задача 3: "Обеспечение функционирования сети автомобильных дорог местного значения"                             </t>
  </si>
  <si>
    <t xml:space="preserve">Организация регулярных перевозок по муниципальным маршрутам по регулируемым тарифам, связанных с улучшением качества обслуживания пассажиров.                       </t>
  </si>
  <si>
    <t xml:space="preserve">                                                                                 Приведение транспортно-эксплуатационных характеристик автомобильных дорог поселений в соответствие с требованиями норм и технических регламентов путем выполнения ремонта автомобильных дорог местного значения поселений;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</si>
</sst>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_-* #,##0.0_р_._-;\-* #,##0.0_р_._-;_-* &quot;-&quot;?_р_._-;_-@_-"/>
    <numFmt numFmtId="166" formatCode="_-* #,##0.00000\ _₽_-;\-* #,##0.0\ _₽_-;_-* &quot;-&quot;?\ _₽_-;_-@_-"/>
    <numFmt numFmtId="167" formatCode="#,##0.000000"/>
    <numFmt numFmtId="168" formatCode="_-* #,##0.00000\ _₽_-;\-* #,##0.00000\ _₽_-;_-* &quot;-&quot;?????\ _₽_-;_-@_-"/>
    <numFmt numFmtId="169" formatCode="_-* #,##0.00000_р_._-;\-* #,##0.00000_р_._-;_-* &quot;-&quot;?_р_._-;_-@_-"/>
    <numFmt numFmtId="170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5" fillId="0" borderId="0"/>
  </cellStyleXfs>
  <cellXfs count="159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167" fontId="2" fillId="0" borderId="0" xfId="0" applyNumberFormat="1" applyFont="1" applyAlignment="1">
      <alignment vertical="top"/>
    </xf>
    <xf numFmtId="165" fontId="2" fillId="0" borderId="0" xfId="0" applyNumberFormat="1" applyFont="1" applyAlignment="1">
      <alignment vertical="top"/>
    </xf>
    <xf numFmtId="169" fontId="2" fillId="0" borderId="0" xfId="0" applyNumberFormat="1" applyFont="1" applyAlignment="1">
      <alignment vertical="top"/>
    </xf>
    <xf numFmtId="167" fontId="3" fillId="0" borderId="0" xfId="0" applyNumberFormat="1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168" fontId="3" fillId="0" borderId="0" xfId="0" applyNumberFormat="1" applyFont="1" applyAlignment="1">
      <alignment vertical="top"/>
    </xf>
    <xf numFmtId="167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center" vertical="top"/>
    </xf>
    <xf numFmtId="165" fontId="4" fillId="3" borderId="1" xfId="0" applyNumberFormat="1" applyFont="1" applyFill="1" applyBorder="1" applyAlignment="1">
      <alignment vertical="top" wrapText="1"/>
    </xf>
    <xf numFmtId="166" fontId="4" fillId="3" borderId="1" xfId="0" applyNumberFormat="1" applyFont="1" applyFill="1" applyBorder="1" applyAlignment="1">
      <alignment vertical="top"/>
    </xf>
    <xf numFmtId="165" fontId="3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/>
    </xf>
    <xf numFmtId="166" fontId="3" fillId="2" borderId="1" xfId="0" applyNumberFormat="1" applyFont="1" applyFill="1" applyBorder="1" applyAlignment="1">
      <alignment vertical="top"/>
    </xf>
    <xf numFmtId="166" fontId="4" fillId="0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6" fontId="4" fillId="3" borderId="1" xfId="0" applyNumberFormat="1" applyFont="1" applyFill="1" applyBorder="1" applyAlignment="1">
      <alignment vertical="top" wrapText="1"/>
    </xf>
    <xf numFmtId="166" fontId="3" fillId="2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6" fontId="3" fillId="0" borderId="1" xfId="0" applyNumberFormat="1" applyFont="1" applyFill="1" applyBorder="1" applyAlignment="1">
      <alignment vertical="top" wrapText="1"/>
    </xf>
    <xf numFmtId="167" fontId="3" fillId="0" borderId="0" xfId="0" applyNumberFormat="1" applyFont="1" applyBorder="1" applyAlignment="1">
      <alignment vertical="top"/>
    </xf>
    <xf numFmtId="167" fontId="4" fillId="0" borderId="1" xfId="0" applyNumberFormat="1" applyFont="1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0" fontId="1" fillId="0" borderId="0" xfId="1"/>
    <xf numFmtId="0" fontId="8" fillId="0" borderId="1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right"/>
    </xf>
    <xf numFmtId="0" fontId="7" fillId="0" borderId="0" xfId="1" applyFont="1"/>
    <xf numFmtId="2" fontId="7" fillId="0" borderId="1" xfId="1" applyNumberFormat="1" applyFont="1" applyBorder="1" applyAlignment="1">
      <alignment horizontal="center" vertical="center" wrapText="1"/>
    </xf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170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170" fontId="7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0" fontId="7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0" fontId="7" fillId="0" borderId="0" xfId="1" applyFont="1"/>
    <xf numFmtId="1" fontId="12" fillId="0" borderId="1" xfId="1" applyNumberFormat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3" fontId="7" fillId="0" borderId="5" xfId="1" applyNumberFormat="1" applyFont="1" applyBorder="1" applyAlignment="1">
      <alignment horizontal="left" vertical="center" wrapText="1"/>
    </xf>
    <xf numFmtId="3" fontId="7" fillId="0" borderId="5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0" fontId="7" fillId="0" borderId="0" xfId="1" applyFont="1"/>
    <xf numFmtId="2" fontId="7" fillId="0" borderId="1" xfId="1" applyNumberFormat="1" applyFont="1" applyBorder="1" applyAlignment="1">
      <alignment horizontal="center" vertical="center" wrapText="1"/>
    </xf>
    <xf numFmtId="1" fontId="12" fillId="0" borderId="1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170" fontId="7" fillId="0" borderId="1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left" vertical="center" wrapText="1"/>
    </xf>
    <xf numFmtId="0" fontId="1" fillId="0" borderId="0" xfId="1"/>
    <xf numFmtId="0" fontId="14" fillId="0" borderId="1" xfId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9" fontId="8" fillId="0" borderId="1" xfId="1" applyNumberFormat="1" applyFont="1" applyBorder="1" applyAlignment="1">
      <alignment horizontal="center" vertical="center" wrapText="1"/>
    </xf>
    <xf numFmtId="9" fontId="8" fillId="0" borderId="2" xfId="1" applyNumberFormat="1" applyFont="1" applyBorder="1" applyAlignment="1">
      <alignment horizontal="center" vertical="center" wrapText="1"/>
    </xf>
    <xf numFmtId="0" fontId="6" fillId="0" borderId="0" xfId="1" applyFont="1"/>
    <xf numFmtId="0" fontId="15" fillId="0" borderId="0" xfId="1" applyFont="1" applyAlignment="1">
      <alignment horizontal="right"/>
    </xf>
    <xf numFmtId="0" fontId="8" fillId="0" borderId="1" xfId="1" applyNumberFormat="1" applyFont="1" applyBorder="1" applyAlignment="1">
      <alignment horizontal="center" vertical="center" wrapText="1"/>
    </xf>
    <xf numFmtId="0" fontId="8" fillId="0" borderId="2" xfId="1" applyNumberFormat="1" applyFont="1" applyBorder="1" applyAlignment="1">
      <alignment horizontal="center" vertical="center" wrapText="1"/>
    </xf>
    <xf numFmtId="10" fontId="8" fillId="0" borderId="2" xfId="1" applyNumberFormat="1" applyFont="1" applyBorder="1" applyAlignment="1">
      <alignment horizontal="center" vertical="center" wrapText="1"/>
    </xf>
    <xf numFmtId="49" fontId="8" fillId="0" borderId="1" xfId="1" applyNumberFormat="1" applyFont="1" applyBorder="1" applyAlignment="1">
      <alignment horizontal="center" vertical="center" wrapText="1"/>
    </xf>
    <xf numFmtId="0" fontId="1" fillId="2" borderId="0" xfId="1" applyFill="1"/>
    <xf numFmtId="0" fontId="8" fillId="2" borderId="1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/>
    </xf>
    <xf numFmtId="0" fontId="8" fillId="2" borderId="1" xfId="1" applyFont="1" applyFill="1" applyBorder="1" applyAlignment="1">
      <alignment horizontal="left" vertical="center" wrapText="1"/>
    </xf>
    <xf numFmtId="0" fontId="0" fillId="2" borderId="0" xfId="0" applyFill="1"/>
    <xf numFmtId="0" fontId="8" fillId="2" borderId="1" xfId="1" applyFont="1" applyFill="1" applyBorder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left" vertical="top" wrapText="1"/>
    </xf>
    <xf numFmtId="165" fontId="3" fillId="0" borderId="7" xfId="0" applyNumberFormat="1" applyFont="1" applyFill="1" applyBorder="1" applyAlignment="1">
      <alignment horizontal="left" vertical="center" wrapText="1"/>
    </xf>
    <xf numFmtId="165" fontId="3" fillId="0" borderId="14" xfId="0" applyNumberFormat="1" applyFont="1" applyFill="1" applyBorder="1" applyAlignment="1">
      <alignment horizontal="left" vertical="center" wrapText="1"/>
    </xf>
    <xf numFmtId="165" fontId="3" fillId="0" borderId="8" xfId="0" applyNumberFormat="1" applyFont="1" applyFill="1" applyBorder="1" applyAlignment="1">
      <alignment horizontal="left" vertical="center" wrapText="1"/>
    </xf>
    <xf numFmtId="165" fontId="3" fillId="0" borderId="10" xfId="0" applyNumberFormat="1" applyFont="1" applyFill="1" applyBorder="1" applyAlignment="1">
      <alignment horizontal="left" vertical="center" wrapText="1"/>
    </xf>
    <xf numFmtId="165" fontId="3" fillId="0" borderId="0" xfId="0" applyNumberFormat="1" applyFont="1" applyFill="1" applyBorder="1" applyAlignment="1">
      <alignment horizontal="left" vertical="center" wrapText="1"/>
    </xf>
    <xf numFmtId="165" fontId="3" fillId="0" borderId="11" xfId="0" applyNumberFormat="1" applyFont="1" applyFill="1" applyBorder="1" applyAlignment="1">
      <alignment horizontal="left" vertical="center" wrapText="1"/>
    </xf>
    <xf numFmtId="165" fontId="3" fillId="0" borderId="12" xfId="0" applyNumberFormat="1" applyFont="1" applyFill="1" applyBorder="1" applyAlignment="1">
      <alignment horizontal="left" vertical="center" wrapText="1"/>
    </xf>
    <xf numFmtId="165" fontId="3" fillId="0" borderId="15" xfId="0" applyNumberFormat="1" applyFont="1" applyFill="1" applyBorder="1" applyAlignment="1">
      <alignment horizontal="left" vertical="center" wrapText="1"/>
    </xf>
    <xf numFmtId="165" fontId="3" fillId="0" borderId="13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/>
    </xf>
    <xf numFmtId="165" fontId="3" fillId="0" borderId="3" xfId="0" applyNumberFormat="1" applyFont="1" applyFill="1" applyBorder="1" applyAlignment="1">
      <alignment horizontal="left" vertical="top"/>
    </xf>
    <xf numFmtId="165" fontId="3" fillId="0" borderId="4" xfId="0" applyNumberFormat="1" applyFont="1" applyFill="1" applyBorder="1" applyAlignment="1">
      <alignment horizontal="left" vertical="top"/>
    </xf>
    <xf numFmtId="165" fontId="3" fillId="0" borderId="7" xfId="0" applyNumberFormat="1" applyFont="1" applyBorder="1" applyAlignment="1">
      <alignment horizontal="left" vertical="center" wrapText="1"/>
    </xf>
    <xf numFmtId="165" fontId="3" fillId="0" borderId="14" xfId="0" applyNumberFormat="1" applyFont="1" applyBorder="1" applyAlignment="1">
      <alignment horizontal="left" vertical="center" wrapText="1"/>
    </xf>
    <xf numFmtId="165" fontId="3" fillId="0" borderId="8" xfId="0" applyNumberFormat="1" applyFont="1" applyBorder="1" applyAlignment="1">
      <alignment horizontal="left" vertical="center" wrapText="1"/>
    </xf>
    <xf numFmtId="165" fontId="3" fillId="0" borderId="10" xfId="0" applyNumberFormat="1" applyFont="1" applyBorder="1" applyAlignment="1">
      <alignment horizontal="left" vertical="center" wrapText="1"/>
    </xf>
    <xf numFmtId="165" fontId="3" fillId="0" borderId="0" xfId="0" applyNumberFormat="1" applyFont="1" applyBorder="1" applyAlignment="1">
      <alignment horizontal="left" vertical="center" wrapText="1"/>
    </xf>
    <xf numFmtId="165" fontId="3" fillId="0" borderId="11" xfId="0" applyNumberFormat="1" applyFont="1" applyBorder="1" applyAlignment="1">
      <alignment horizontal="left" vertical="center" wrapText="1"/>
    </xf>
    <xf numFmtId="165" fontId="3" fillId="0" borderId="12" xfId="0" applyNumberFormat="1" applyFont="1" applyBorder="1" applyAlignment="1">
      <alignment horizontal="left" vertical="center" wrapText="1"/>
    </xf>
    <xf numFmtId="165" fontId="3" fillId="0" borderId="15" xfId="0" applyNumberFormat="1" applyFont="1" applyBorder="1" applyAlignment="1">
      <alignment horizontal="left" vertical="center" wrapText="1"/>
    </xf>
    <xf numFmtId="165" fontId="3" fillId="0" borderId="13" xfId="0" applyNumberFormat="1" applyFont="1" applyBorder="1" applyAlignment="1">
      <alignment horizontal="left" vertical="center" wrapText="1"/>
    </xf>
    <xf numFmtId="165" fontId="3" fillId="0" borderId="5" xfId="0" applyNumberFormat="1" applyFont="1" applyFill="1" applyBorder="1" applyAlignment="1">
      <alignment horizontal="left" vertical="center" wrapText="1"/>
    </xf>
    <xf numFmtId="165" fontId="3" fillId="0" borderId="9" xfId="0" applyNumberFormat="1" applyFont="1" applyFill="1" applyBorder="1" applyAlignment="1">
      <alignment horizontal="left" vertical="center" wrapText="1"/>
    </xf>
    <xf numFmtId="165" fontId="3" fillId="0" borderId="6" xfId="0" applyNumberFormat="1" applyFont="1" applyFill="1" applyBorder="1" applyAlignment="1">
      <alignment horizontal="left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9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left" vertical="center"/>
    </xf>
    <xf numFmtId="49" fontId="4" fillId="0" borderId="14" xfId="0" applyNumberFormat="1" applyFont="1" applyFill="1" applyBorder="1" applyAlignment="1">
      <alignment horizontal="left" vertical="center"/>
    </xf>
    <xf numFmtId="49" fontId="4" fillId="0" borderId="8" xfId="0" applyNumberFormat="1" applyFont="1" applyFill="1" applyBorder="1" applyAlignment="1">
      <alignment horizontal="left" vertical="center"/>
    </xf>
    <xf numFmtId="49" fontId="4" fillId="0" borderId="10" xfId="0" applyNumberFormat="1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/>
    </xf>
    <xf numFmtId="49" fontId="4" fillId="0" borderId="11" xfId="0" applyNumberFormat="1" applyFont="1" applyFill="1" applyBorder="1" applyAlignment="1">
      <alignment horizontal="left" vertical="center"/>
    </xf>
    <xf numFmtId="49" fontId="4" fillId="0" borderId="12" xfId="0" applyNumberFormat="1" applyFont="1" applyFill="1" applyBorder="1" applyAlignment="1">
      <alignment horizontal="left" vertical="center"/>
    </xf>
    <xf numFmtId="49" fontId="4" fillId="0" borderId="15" xfId="0" applyNumberFormat="1" applyFont="1" applyFill="1" applyBorder="1" applyAlignment="1">
      <alignment horizontal="left" vertical="center"/>
    </xf>
    <xf numFmtId="49" fontId="4" fillId="0" borderId="13" xfId="0" applyNumberFormat="1" applyFont="1" applyFill="1" applyBorder="1" applyAlignment="1">
      <alignment horizontal="left" vertical="center"/>
    </xf>
    <xf numFmtId="165" fontId="3" fillId="0" borderId="1" xfId="0" applyNumberFormat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left" vertical="top" wrapText="1"/>
    </xf>
    <xf numFmtId="0" fontId="16" fillId="0" borderId="0" xfId="1" applyFont="1" applyFill="1" applyAlignment="1">
      <alignment horizontal="center"/>
    </xf>
    <xf numFmtId="0" fontId="8" fillId="0" borderId="2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 wrapText="1"/>
    </xf>
    <xf numFmtId="0" fontId="7" fillId="0" borderId="0" xfId="1" applyFont="1" applyAlignment="1">
      <alignment horizontal="right"/>
    </xf>
    <xf numFmtId="0" fontId="11" fillId="0" borderId="0" xfId="1" applyFont="1" applyAlignment="1">
      <alignment horizontal="center"/>
    </xf>
    <xf numFmtId="0" fontId="11" fillId="0" borderId="0" xfId="1" applyFont="1" applyAlignment="1">
      <alignment horizontal="center" vertical="center" wrapText="1"/>
    </xf>
    <xf numFmtId="2" fontId="7" fillId="0" borderId="5" xfId="1" applyNumberFormat="1" applyFont="1" applyBorder="1" applyAlignment="1">
      <alignment horizontal="center" vertical="center" wrapText="1"/>
    </xf>
    <xf numFmtId="2" fontId="7" fillId="0" borderId="9" xfId="1" applyNumberFormat="1" applyFont="1" applyBorder="1" applyAlignment="1">
      <alignment horizontal="center" vertical="center" wrapText="1"/>
    </xf>
    <xf numFmtId="2" fontId="7" fillId="0" borderId="6" xfId="1" applyNumberFormat="1" applyFont="1" applyBorder="1" applyAlignment="1">
      <alignment horizontal="center" vertical="center" wrapText="1"/>
    </xf>
    <xf numFmtId="2" fontId="7" fillId="0" borderId="1" xfId="1" applyNumberFormat="1" applyFont="1" applyBorder="1" applyAlignment="1">
      <alignment horizontal="center" vertical="center" wrapText="1"/>
    </xf>
    <xf numFmtId="0" fontId="11" fillId="0" borderId="0" xfId="1" applyFont="1" applyAlignment="1">
      <alignment horizont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6" xfId="3"/>
    <cellStyle name="Финансовый 2" xfId="2"/>
  </cellStyles>
  <dxfs count="0"/>
  <tableStyles count="0" defaultTableStyle="TableStyleMedium2" defaultPivotStyle="PivotStyleMedium9"/>
  <colors>
    <mruColors>
      <color rgb="FFFF66FF"/>
      <color rgb="FFFF33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1"/>
  <sheetViews>
    <sheetView tabSelected="1" view="pageBreakPreview" zoomScale="70" zoomScaleNormal="70" zoomScaleSheetLayoutView="70" workbookViewId="0">
      <pane ySplit="6" topLeftCell="A23" activePane="bottomLeft" state="frozen"/>
      <selection pane="bottomLeft" activeCell="I29" sqref="I29"/>
    </sheetView>
  </sheetViews>
  <sheetFormatPr defaultColWidth="9.140625" defaultRowHeight="16.5" x14ac:dyDescent="0.25"/>
  <cols>
    <col min="1" max="1" width="17.85546875" style="3" customWidth="1"/>
    <col min="2" max="2" width="35.42578125" style="2" customWidth="1"/>
    <col min="3" max="3" width="29.28515625" style="2" customWidth="1"/>
    <col min="4" max="4" width="31.28515625" style="3" customWidth="1"/>
    <col min="5" max="5" width="28.5703125" style="3" customWidth="1"/>
    <col min="6" max="6" width="24.42578125" style="3" customWidth="1"/>
    <col min="7" max="7" width="25.5703125" style="3" customWidth="1"/>
    <col min="8" max="8" width="26" style="3" customWidth="1"/>
    <col min="9" max="9" width="26.42578125" style="3" customWidth="1"/>
    <col min="10" max="10" width="25.42578125" style="4" customWidth="1"/>
    <col min="11" max="11" width="23.85546875" style="4" customWidth="1"/>
    <col min="12" max="12" width="24.42578125" style="4" customWidth="1"/>
    <col min="13" max="13" width="28.28515625" style="3" customWidth="1"/>
    <col min="14" max="16384" width="9.140625" style="3"/>
  </cols>
  <sheetData>
    <row r="1" spans="1:12" x14ac:dyDescent="0.25">
      <c r="A1" s="91" t="s">
        <v>19</v>
      </c>
      <c r="B1" s="92"/>
      <c r="C1" s="92"/>
      <c r="D1" s="92"/>
      <c r="E1" s="92"/>
      <c r="F1" s="92"/>
      <c r="G1" s="92"/>
      <c r="H1" s="92"/>
      <c r="I1" s="92"/>
      <c r="J1" s="7"/>
      <c r="K1" s="7"/>
      <c r="L1" s="7"/>
    </row>
    <row r="2" spans="1:12" x14ac:dyDescent="0.25">
      <c r="A2" s="9"/>
      <c r="B2" s="10"/>
      <c r="C2" s="10"/>
      <c r="D2" s="8"/>
      <c r="E2" s="8"/>
      <c r="F2" s="11"/>
      <c r="G2" s="11"/>
      <c r="H2" s="11"/>
      <c r="I2" s="8"/>
      <c r="J2" s="7"/>
      <c r="K2" s="7"/>
      <c r="L2" s="7"/>
    </row>
    <row r="3" spans="1:12" ht="15" customHeight="1" x14ac:dyDescent="0.25">
      <c r="A3" s="93" t="s">
        <v>16</v>
      </c>
      <c r="B3" s="93" t="s">
        <v>17</v>
      </c>
      <c r="C3" s="93" t="s">
        <v>1</v>
      </c>
      <c r="D3" s="93" t="s">
        <v>7</v>
      </c>
      <c r="E3" s="99" t="s">
        <v>8</v>
      </c>
      <c r="F3" s="100"/>
      <c r="G3" s="100"/>
      <c r="H3" s="100"/>
      <c r="I3" s="100"/>
      <c r="J3" s="100"/>
      <c r="K3" s="100"/>
      <c r="L3" s="100"/>
    </row>
    <row r="4" spans="1:12" x14ac:dyDescent="0.25">
      <c r="A4" s="94"/>
      <c r="B4" s="96"/>
      <c r="C4" s="94"/>
      <c r="D4" s="94"/>
      <c r="E4" s="101" t="s">
        <v>2</v>
      </c>
      <c r="F4" s="98" t="s">
        <v>3</v>
      </c>
      <c r="G4" s="98"/>
      <c r="H4" s="98"/>
      <c r="I4" s="98"/>
      <c r="J4" s="26"/>
      <c r="K4" s="26"/>
      <c r="L4" s="26"/>
    </row>
    <row r="5" spans="1:12" ht="82.5" customHeight="1" x14ac:dyDescent="0.25">
      <c r="A5" s="95"/>
      <c r="B5" s="97"/>
      <c r="C5" s="95"/>
      <c r="D5" s="95"/>
      <c r="E5" s="101"/>
      <c r="F5" s="27">
        <v>2019</v>
      </c>
      <c r="G5" s="27">
        <v>2020</v>
      </c>
      <c r="H5" s="27">
        <v>2021</v>
      </c>
      <c r="I5" s="27">
        <v>2022</v>
      </c>
      <c r="J5" s="27">
        <v>2023</v>
      </c>
      <c r="K5" s="27">
        <v>2024</v>
      </c>
      <c r="L5" s="27" t="s">
        <v>18</v>
      </c>
    </row>
    <row r="6" spans="1:12" s="1" customFormat="1" x14ac:dyDescent="0.25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  <c r="H6" s="13">
        <v>8</v>
      </c>
      <c r="I6" s="13">
        <v>9</v>
      </c>
      <c r="J6" s="13">
        <v>10</v>
      </c>
      <c r="K6" s="13">
        <v>11</v>
      </c>
      <c r="L6" s="13">
        <v>12</v>
      </c>
    </row>
    <row r="7" spans="1:12" x14ac:dyDescent="0.25">
      <c r="A7" s="127" t="s">
        <v>11</v>
      </c>
      <c r="B7" s="124" t="s">
        <v>99</v>
      </c>
      <c r="C7" s="139" t="s">
        <v>14</v>
      </c>
      <c r="D7" s="14" t="s">
        <v>2</v>
      </c>
      <c r="E7" s="15">
        <f>SUM(F7:L7)</f>
        <v>626064.99043000001</v>
      </c>
      <c r="F7" s="15">
        <f>SUM(F8:F12)</f>
        <v>31270.94</v>
      </c>
      <c r="G7" s="15">
        <f>SUM(G8:G12)</f>
        <v>42441.494339999997</v>
      </c>
      <c r="H7" s="15">
        <f>SUM(H8:H12)</f>
        <v>42369.278639999997</v>
      </c>
      <c r="I7" s="15">
        <f>SUM(I8:I12)</f>
        <v>45482.177450000003</v>
      </c>
      <c r="J7" s="15">
        <f t="shared" ref="J7:K7" si="0">SUM(J8:J12)</f>
        <v>47000</v>
      </c>
      <c r="K7" s="15">
        <f t="shared" si="0"/>
        <v>47000</v>
      </c>
      <c r="L7" s="15">
        <f>SUM(L8:L12)</f>
        <v>370501.1</v>
      </c>
    </row>
    <row r="8" spans="1:12" ht="21" customHeight="1" x14ac:dyDescent="0.25">
      <c r="A8" s="128"/>
      <c r="B8" s="125"/>
      <c r="C8" s="139"/>
      <c r="D8" s="16" t="s">
        <v>13</v>
      </c>
      <c r="E8" s="17">
        <f t="shared" ref="E8:E30" si="1">SUM(F8:L8)</f>
        <v>0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</row>
    <row r="9" spans="1:12" ht="21" customHeight="1" x14ac:dyDescent="0.25">
      <c r="A9" s="128"/>
      <c r="B9" s="125"/>
      <c r="C9" s="139"/>
      <c r="D9" s="16" t="s">
        <v>9</v>
      </c>
      <c r="E9" s="17">
        <v>0</v>
      </c>
      <c r="F9" s="18">
        <v>0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</row>
    <row r="10" spans="1:12" ht="21" customHeight="1" x14ac:dyDescent="0.25">
      <c r="A10" s="128"/>
      <c r="B10" s="125"/>
      <c r="C10" s="139"/>
      <c r="D10" s="16" t="s">
        <v>12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</row>
    <row r="11" spans="1:12" ht="41.25" customHeight="1" x14ac:dyDescent="0.25">
      <c r="A11" s="128"/>
      <c r="B11" s="125"/>
      <c r="C11" s="139"/>
      <c r="D11" s="16" t="s">
        <v>93</v>
      </c>
      <c r="E11" s="17">
        <f t="shared" si="1"/>
        <v>626064.99043000001</v>
      </c>
      <c r="F11" s="18">
        <v>31270.94</v>
      </c>
      <c r="G11" s="18">
        <v>42441.494339999997</v>
      </c>
      <c r="H11" s="18">
        <v>42369.278639999997</v>
      </c>
      <c r="I11" s="18">
        <f>46450-2367.05543+1399.23288</f>
        <v>45482.177450000003</v>
      </c>
      <c r="J11" s="18">
        <v>47000</v>
      </c>
      <c r="K11" s="18">
        <v>47000</v>
      </c>
      <c r="L11" s="18">
        <v>370501.1</v>
      </c>
    </row>
    <row r="12" spans="1:12" ht="26.25" customHeight="1" x14ac:dyDescent="0.25">
      <c r="A12" s="128"/>
      <c r="B12" s="125"/>
      <c r="C12" s="139"/>
      <c r="D12" s="16" t="s">
        <v>6</v>
      </c>
      <c r="E12" s="17">
        <f t="shared" si="1"/>
        <v>0</v>
      </c>
      <c r="F12" s="18">
        <f>2465-2465</f>
        <v>0</v>
      </c>
      <c r="G12" s="18">
        <f>11127.802-11127.802</f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</row>
    <row r="13" spans="1:12" ht="21" customHeight="1" x14ac:dyDescent="0.25">
      <c r="A13" s="128"/>
      <c r="B13" s="125"/>
      <c r="C13" s="139" t="s">
        <v>83</v>
      </c>
      <c r="D13" s="14" t="s">
        <v>2</v>
      </c>
      <c r="E13" s="15">
        <f t="shared" si="1"/>
        <v>1888.77889</v>
      </c>
      <c r="F13" s="15">
        <f>SUM(F14:F18)</f>
        <v>1888.77889</v>
      </c>
      <c r="G13" s="15">
        <f t="shared" ref="G13:K13" si="2">SUM(G14:G18)</f>
        <v>0</v>
      </c>
      <c r="H13" s="15">
        <f t="shared" si="2"/>
        <v>0</v>
      </c>
      <c r="I13" s="15">
        <f t="shared" si="2"/>
        <v>0</v>
      </c>
      <c r="J13" s="15">
        <f t="shared" si="2"/>
        <v>0</v>
      </c>
      <c r="K13" s="15">
        <f t="shared" si="2"/>
        <v>0</v>
      </c>
      <c r="L13" s="15">
        <f>SUM(L14:L18)</f>
        <v>0</v>
      </c>
    </row>
    <row r="14" spans="1:12" ht="24" customHeight="1" x14ac:dyDescent="0.25">
      <c r="A14" s="128"/>
      <c r="B14" s="125"/>
      <c r="C14" s="139"/>
      <c r="D14" s="16" t="s">
        <v>13</v>
      </c>
      <c r="E14" s="17">
        <f t="shared" si="1"/>
        <v>0</v>
      </c>
      <c r="F14" s="19">
        <v>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</row>
    <row r="15" spans="1:12" ht="24" customHeight="1" x14ac:dyDescent="0.25">
      <c r="A15" s="128"/>
      <c r="B15" s="125"/>
      <c r="C15" s="139"/>
      <c r="D15" s="16" t="s">
        <v>9</v>
      </c>
      <c r="E15" s="17">
        <f t="shared" si="1"/>
        <v>0</v>
      </c>
      <c r="F15" s="8"/>
      <c r="G15" s="18">
        <v>0</v>
      </c>
      <c r="H15" s="18">
        <v>0</v>
      </c>
      <c r="I15" s="18">
        <v>0</v>
      </c>
      <c r="J15" s="19">
        <v>0</v>
      </c>
      <c r="K15" s="19">
        <v>0</v>
      </c>
      <c r="L15" s="19">
        <v>0</v>
      </c>
    </row>
    <row r="16" spans="1:12" ht="24" customHeight="1" x14ac:dyDescent="0.25">
      <c r="A16" s="128"/>
      <c r="B16" s="125"/>
      <c r="C16" s="139"/>
      <c r="D16" s="16" t="s">
        <v>12</v>
      </c>
      <c r="E16" s="17">
        <v>0</v>
      </c>
      <c r="F16" s="18">
        <v>0</v>
      </c>
      <c r="G16" s="18">
        <v>0</v>
      </c>
      <c r="H16" s="18">
        <v>0</v>
      </c>
      <c r="I16" s="18">
        <v>0</v>
      </c>
      <c r="J16" s="19">
        <v>0</v>
      </c>
      <c r="K16" s="19">
        <v>0</v>
      </c>
      <c r="L16" s="19">
        <v>0</v>
      </c>
    </row>
    <row r="17" spans="1:13" ht="41.25" customHeight="1" x14ac:dyDescent="0.25">
      <c r="A17" s="128"/>
      <c r="B17" s="125"/>
      <c r="C17" s="139"/>
      <c r="D17" s="16" t="s">
        <v>93</v>
      </c>
      <c r="E17" s="17">
        <f t="shared" si="1"/>
        <v>1888.77889</v>
      </c>
      <c r="F17" s="17">
        <f>1888.77889</f>
        <v>1888.77889</v>
      </c>
      <c r="G17" s="18">
        <v>0</v>
      </c>
      <c r="H17" s="18">
        <v>0</v>
      </c>
      <c r="I17" s="18">
        <v>0</v>
      </c>
      <c r="J17" s="19">
        <v>0</v>
      </c>
      <c r="K17" s="19">
        <v>0</v>
      </c>
      <c r="L17" s="19">
        <v>0</v>
      </c>
    </row>
    <row r="18" spans="1:13" ht="24" customHeight="1" x14ac:dyDescent="0.25">
      <c r="A18" s="129"/>
      <c r="B18" s="126"/>
      <c r="C18" s="139"/>
      <c r="D18" s="16" t="s">
        <v>6</v>
      </c>
      <c r="E18" s="17">
        <f t="shared" si="1"/>
        <v>0</v>
      </c>
      <c r="F18" s="17">
        <f>5500-5500</f>
        <v>0</v>
      </c>
      <c r="G18" s="18"/>
      <c r="H18" s="18">
        <v>0</v>
      </c>
      <c r="I18" s="18">
        <v>0</v>
      </c>
      <c r="J18" s="18">
        <v>0</v>
      </c>
      <c r="K18" s="18">
        <v>0</v>
      </c>
      <c r="L18" s="18">
        <v>0</v>
      </c>
    </row>
    <row r="19" spans="1:13" ht="24" customHeight="1" x14ac:dyDescent="0.25">
      <c r="A19" s="127" t="s">
        <v>10</v>
      </c>
      <c r="B19" s="124" t="s">
        <v>100</v>
      </c>
      <c r="C19" s="124" t="s">
        <v>84</v>
      </c>
      <c r="D19" s="14" t="s">
        <v>2</v>
      </c>
      <c r="E19" s="15">
        <f t="shared" si="1"/>
        <v>1108402.03382</v>
      </c>
      <c r="F19" s="15">
        <f>SUM(F20:F24)</f>
        <v>75290.858699999997</v>
      </c>
      <c r="G19" s="15">
        <f>SUM(G20:G24)</f>
        <v>49572.011429999999</v>
      </c>
      <c r="H19" s="15">
        <f t="shared" ref="H19:L19" si="3">SUM(H20:H24)</f>
        <v>83691.423290000006</v>
      </c>
      <c r="I19" s="15">
        <f t="shared" si="3"/>
        <v>357787.74039999995</v>
      </c>
      <c r="J19" s="15">
        <f t="shared" si="3"/>
        <v>58400</v>
      </c>
      <c r="K19" s="15">
        <f t="shared" si="3"/>
        <v>64200</v>
      </c>
      <c r="L19" s="15">
        <f t="shared" si="3"/>
        <v>419460</v>
      </c>
    </row>
    <row r="20" spans="1:13" ht="24" customHeight="1" x14ac:dyDescent="0.25">
      <c r="A20" s="128"/>
      <c r="B20" s="125"/>
      <c r="C20" s="125"/>
      <c r="D20" s="16" t="s">
        <v>13</v>
      </c>
      <c r="E20" s="17">
        <f t="shared" si="1"/>
        <v>0</v>
      </c>
      <c r="F20" s="17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</row>
    <row r="21" spans="1:13" ht="36" customHeight="1" x14ac:dyDescent="0.25">
      <c r="A21" s="128"/>
      <c r="B21" s="125"/>
      <c r="C21" s="125"/>
      <c r="D21" s="16" t="s">
        <v>9</v>
      </c>
      <c r="E21" s="17">
        <f t="shared" si="1"/>
        <v>15043.73525</v>
      </c>
      <c r="F21" s="17">
        <f>15043.73525</f>
        <v>15043.73525</v>
      </c>
      <c r="G21" s="18">
        <v>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</row>
    <row r="22" spans="1:13" ht="24" customHeight="1" x14ac:dyDescent="0.25">
      <c r="A22" s="128"/>
      <c r="B22" s="125"/>
      <c r="C22" s="125"/>
      <c r="D22" s="16" t="s">
        <v>12</v>
      </c>
      <c r="E22" s="17">
        <f t="shared" si="1"/>
        <v>3139.3948999999998</v>
      </c>
      <c r="F22" s="18">
        <v>0</v>
      </c>
      <c r="G22" s="18">
        <v>0</v>
      </c>
      <c r="H22" s="18">
        <f>3139.3949</f>
        <v>3139.3948999999998</v>
      </c>
      <c r="I22" s="18">
        <v>0</v>
      </c>
      <c r="J22" s="18">
        <v>0</v>
      </c>
      <c r="K22" s="18">
        <v>0</v>
      </c>
      <c r="L22" s="18">
        <v>0</v>
      </c>
    </row>
    <row r="23" spans="1:13" ht="39" customHeight="1" x14ac:dyDescent="0.25">
      <c r="A23" s="128"/>
      <c r="B23" s="125"/>
      <c r="C23" s="125"/>
      <c r="D23" s="16" t="s">
        <v>93</v>
      </c>
      <c r="E23" s="17">
        <f t="shared" si="1"/>
        <v>805337.29016999993</v>
      </c>
      <c r="F23" s="18">
        <v>60247.123449999999</v>
      </c>
      <c r="G23" s="18">
        <f>49572.01143</f>
        <v>49572.011429999999</v>
      </c>
      <c r="H23" s="18">
        <v>80552.028390000007</v>
      </c>
      <c r="I23" s="18">
        <f>59838.378+5035.9281+1500+3264.75+8010.11543+912.25777-1000-3264.75-1390.5524</f>
        <v>72906.126899999988</v>
      </c>
      <c r="J23" s="12">
        <v>58400</v>
      </c>
      <c r="K23" s="12">
        <v>64200</v>
      </c>
      <c r="L23" s="12">
        <v>419460</v>
      </c>
    </row>
    <row r="24" spans="1:13" ht="24" customHeight="1" x14ac:dyDescent="0.25">
      <c r="A24" s="128"/>
      <c r="B24" s="125"/>
      <c r="C24" s="126"/>
      <c r="D24" s="16" t="s">
        <v>6</v>
      </c>
      <c r="E24" s="17">
        <f t="shared" si="1"/>
        <v>284881.61349999998</v>
      </c>
      <c r="F24" s="18">
        <v>0</v>
      </c>
      <c r="G24" s="18">
        <v>0</v>
      </c>
      <c r="H24" s="18">
        <v>0</v>
      </c>
      <c r="I24" s="18">
        <f>303604.6648-5035.9281-1500-3264.75-8010.11543-912.25777</f>
        <v>284881.61349999998</v>
      </c>
      <c r="J24" s="18">
        <v>0</v>
      </c>
      <c r="K24" s="18">
        <v>0</v>
      </c>
      <c r="L24" s="18">
        <v>0</v>
      </c>
    </row>
    <row r="25" spans="1:13" x14ac:dyDescent="0.25">
      <c r="A25" s="130" t="s">
        <v>4</v>
      </c>
      <c r="B25" s="131"/>
      <c r="C25" s="132"/>
      <c r="D25" s="14" t="s">
        <v>2</v>
      </c>
      <c r="E25" s="15">
        <f>SUM(F25:L25)</f>
        <v>1736355.80314</v>
      </c>
      <c r="F25" s="15">
        <f>SUM(F26:F30)</f>
        <v>108450.57759</v>
      </c>
      <c r="G25" s="15">
        <f t="shared" ref="G25:L25" si="4">SUM(G26:G30)</f>
        <v>92013.505769999989</v>
      </c>
      <c r="H25" s="15">
        <f t="shared" si="4"/>
        <v>126060.70193</v>
      </c>
      <c r="I25" s="15">
        <f t="shared" si="4"/>
        <v>403269.91784999997</v>
      </c>
      <c r="J25" s="15">
        <f t="shared" si="4"/>
        <v>105400</v>
      </c>
      <c r="K25" s="15">
        <f t="shared" si="4"/>
        <v>111200</v>
      </c>
      <c r="L25" s="15">
        <f t="shared" si="4"/>
        <v>789961.1</v>
      </c>
    </row>
    <row r="26" spans="1:13" x14ac:dyDescent="0.25">
      <c r="A26" s="133"/>
      <c r="B26" s="134"/>
      <c r="C26" s="135"/>
      <c r="D26" s="20" t="s">
        <v>13</v>
      </c>
      <c r="E26" s="19">
        <f t="shared" si="1"/>
        <v>0</v>
      </c>
      <c r="F26" s="19">
        <f>F14+F20</f>
        <v>0</v>
      </c>
      <c r="G26" s="19">
        <f>G14+G20</f>
        <v>0</v>
      </c>
      <c r="H26" s="19">
        <f t="shared" ref="H26:J26" si="5">H14+H20</f>
        <v>0</v>
      </c>
      <c r="I26" s="19">
        <f t="shared" si="5"/>
        <v>0</v>
      </c>
      <c r="J26" s="19">
        <f t="shared" si="5"/>
        <v>0</v>
      </c>
      <c r="K26" s="19">
        <f t="shared" ref="K26:L26" si="6">K14+K20</f>
        <v>0</v>
      </c>
      <c r="L26" s="19">
        <f t="shared" si="6"/>
        <v>0</v>
      </c>
    </row>
    <row r="27" spans="1:13" ht="33" x14ac:dyDescent="0.25">
      <c r="A27" s="133"/>
      <c r="B27" s="134"/>
      <c r="C27" s="135"/>
      <c r="D27" s="20" t="s">
        <v>9</v>
      </c>
      <c r="E27" s="19">
        <f t="shared" si="1"/>
        <v>15043.73525</v>
      </c>
      <c r="F27" s="19">
        <f>F9+F2+F21</f>
        <v>15043.73525</v>
      </c>
      <c r="G27" s="19">
        <f>G9+G15+G21</f>
        <v>0</v>
      </c>
      <c r="H27" s="19">
        <f>H9+H15+H21</f>
        <v>0</v>
      </c>
      <c r="I27" s="19">
        <f t="shared" ref="I27" si="7">I9+I15+I21</f>
        <v>0</v>
      </c>
      <c r="J27" s="19">
        <f>J9+J15+J21</f>
        <v>0</v>
      </c>
      <c r="K27" s="19">
        <f t="shared" ref="K27:L27" si="8">K9+K15+K21</f>
        <v>0</v>
      </c>
      <c r="L27" s="19">
        <f t="shared" si="8"/>
        <v>0</v>
      </c>
    </row>
    <row r="28" spans="1:13" x14ac:dyDescent="0.25">
      <c r="A28" s="133"/>
      <c r="B28" s="134"/>
      <c r="C28" s="135"/>
      <c r="D28" s="20" t="s">
        <v>12</v>
      </c>
      <c r="E28" s="19">
        <f t="shared" si="1"/>
        <v>3139.3948999999998</v>
      </c>
      <c r="F28" s="19">
        <f t="shared" ref="F28:I28" si="9">F10+F16+F22</f>
        <v>0</v>
      </c>
      <c r="G28" s="19">
        <f t="shared" si="9"/>
        <v>0</v>
      </c>
      <c r="H28" s="19">
        <f t="shared" si="9"/>
        <v>3139.3948999999998</v>
      </c>
      <c r="I28" s="19">
        <f t="shared" si="9"/>
        <v>0</v>
      </c>
      <c r="J28" s="19">
        <f t="shared" ref="J28:L28" si="10">J10+J16+J22</f>
        <v>0</v>
      </c>
      <c r="K28" s="19">
        <f t="shared" si="10"/>
        <v>0</v>
      </c>
      <c r="L28" s="19">
        <f t="shared" si="10"/>
        <v>0</v>
      </c>
    </row>
    <row r="29" spans="1:13" x14ac:dyDescent="0.25">
      <c r="A29" s="133"/>
      <c r="B29" s="134"/>
      <c r="C29" s="135"/>
      <c r="D29" s="20" t="s">
        <v>93</v>
      </c>
      <c r="E29" s="19">
        <f t="shared" si="1"/>
        <v>1433291.0594899999</v>
      </c>
      <c r="F29" s="19">
        <f>F11+F17+F23</f>
        <v>93406.842340000003</v>
      </c>
      <c r="G29" s="19">
        <f>G11+G17+G23</f>
        <v>92013.505769999989</v>
      </c>
      <c r="H29" s="19">
        <f t="shared" ref="H29:K29" si="11">H11+H17+H23</f>
        <v>122921.30703</v>
      </c>
      <c r="I29" s="19">
        <f>I11+I17+I23</f>
        <v>118388.30434999999</v>
      </c>
      <c r="J29" s="19">
        <f t="shared" si="11"/>
        <v>105400</v>
      </c>
      <c r="K29" s="19">
        <f t="shared" si="11"/>
        <v>111200</v>
      </c>
      <c r="L29" s="19">
        <f t="shared" ref="L29" si="12">L11+L17+L23</f>
        <v>789961.1</v>
      </c>
    </row>
    <row r="30" spans="1:13" x14ac:dyDescent="0.25">
      <c r="A30" s="136"/>
      <c r="B30" s="137"/>
      <c r="C30" s="138"/>
      <c r="D30" s="20" t="s">
        <v>6</v>
      </c>
      <c r="E30" s="19">
        <f t="shared" si="1"/>
        <v>284881.61349999998</v>
      </c>
      <c r="F30" s="19">
        <f>F12+F18+F24</f>
        <v>0</v>
      </c>
      <c r="G30" s="19">
        <f>G12+G18+G24</f>
        <v>0</v>
      </c>
      <c r="H30" s="19">
        <f t="shared" ref="H30:I30" si="13">H12+H18+H24</f>
        <v>0</v>
      </c>
      <c r="I30" s="19">
        <f t="shared" si="13"/>
        <v>284881.61349999998</v>
      </c>
      <c r="J30" s="19">
        <f t="shared" ref="J30:L30" si="14">J12+J18+J24</f>
        <v>0</v>
      </c>
      <c r="K30" s="19">
        <f t="shared" si="14"/>
        <v>0</v>
      </c>
      <c r="L30" s="19">
        <f t="shared" si="14"/>
        <v>0</v>
      </c>
    </row>
    <row r="31" spans="1:13" x14ac:dyDescent="0.25">
      <c r="A31" s="112" t="s">
        <v>5</v>
      </c>
      <c r="B31" s="113"/>
      <c r="C31" s="113"/>
      <c r="D31" s="113"/>
      <c r="E31" s="113"/>
      <c r="F31" s="113"/>
      <c r="G31" s="113"/>
      <c r="H31" s="113"/>
      <c r="I31" s="114"/>
      <c r="J31" s="7"/>
      <c r="K31" s="7"/>
      <c r="L31" s="7"/>
      <c r="M31" s="6"/>
    </row>
    <row r="32" spans="1:13" ht="24" customHeight="1" x14ac:dyDescent="0.25">
      <c r="A32" s="103" t="s">
        <v>91</v>
      </c>
      <c r="B32" s="104"/>
      <c r="C32" s="105"/>
      <c r="D32" s="14" t="s">
        <v>2</v>
      </c>
      <c r="E32" s="21">
        <f>SUM(F32:L32)</f>
        <v>0</v>
      </c>
      <c r="F32" s="21">
        <f>SUM(F33:F37)</f>
        <v>0</v>
      </c>
      <c r="G32" s="21">
        <f t="shared" ref="G32:L32" si="15">SUM(G33:G37)</f>
        <v>0</v>
      </c>
      <c r="H32" s="21">
        <f t="shared" si="15"/>
        <v>0</v>
      </c>
      <c r="I32" s="21">
        <f t="shared" si="15"/>
        <v>0</v>
      </c>
      <c r="J32" s="21">
        <f t="shared" si="15"/>
        <v>0</v>
      </c>
      <c r="K32" s="21">
        <f t="shared" si="15"/>
        <v>0</v>
      </c>
      <c r="L32" s="21">
        <f t="shared" si="15"/>
        <v>0</v>
      </c>
      <c r="M32" s="6"/>
    </row>
    <row r="33" spans="1:13" ht="24" customHeight="1" x14ac:dyDescent="0.25">
      <c r="A33" s="106"/>
      <c r="B33" s="107"/>
      <c r="C33" s="108"/>
      <c r="D33" s="16" t="s">
        <v>13</v>
      </c>
      <c r="E33" s="22">
        <f>SUM(F33:L33)</f>
        <v>0</v>
      </c>
      <c r="F33" s="23">
        <v>0</v>
      </c>
      <c r="G33" s="23">
        <v>0</v>
      </c>
      <c r="H33" s="23">
        <v>0</v>
      </c>
      <c r="I33" s="23">
        <v>0</v>
      </c>
      <c r="J33" s="23">
        <v>0</v>
      </c>
      <c r="K33" s="23">
        <v>0</v>
      </c>
      <c r="L33" s="23">
        <v>0</v>
      </c>
      <c r="M33" s="6"/>
    </row>
    <row r="34" spans="1:13" ht="24" customHeight="1" x14ac:dyDescent="0.25">
      <c r="A34" s="106"/>
      <c r="B34" s="107"/>
      <c r="C34" s="108"/>
      <c r="D34" s="16" t="s">
        <v>9</v>
      </c>
      <c r="E34" s="22">
        <f>SUM(F34:L34)</f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6"/>
    </row>
    <row r="35" spans="1:13" ht="36.75" customHeight="1" x14ac:dyDescent="0.25">
      <c r="A35" s="106"/>
      <c r="B35" s="107"/>
      <c r="C35" s="108"/>
      <c r="D35" s="16" t="s">
        <v>12</v>
      </c>
      <c r="E35" s="22">
        <f>SUM(F35:L35)</f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6"/>
    </row>
    <row r="36" spans="1:13" ht="24" customHeight="1" x14ac:dyDescent="0.25">
      <c r="A36" s="106"/>
      <c r="B36" s="107"/>
      <c r="C36" s="108"/>
      <c r="D36" s="16" t="s">
        <v>93</v>
      </c>
      <c r="E36" s="22">
        <f>SUM(F36:L36)</f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6"/>
    </row>
    <row r="37" spans="1:13" ht="24" customHeight="1" x14ac:dyDescent="0.25">
      <c r="A37" s="109"/>
      <c r="B37" s="110"/>
      <c r="C37" s="111"/>
      <c r="D37" s="16" t="s">
        <v>6</v>
      </c>
      <c r="E37" s="22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</row>
    <row r="38" spans="1:13" ht="24" customHeight="1" x14ac:dyDescent="0.25">
      <c r="A38" s="103" t="s">
        <v>92</v>
      </c>
      <c r="B38" s="104"/>
      <c r="C38" s="105"/>
      <c r="D38" s="14" t="s">
        <v>2</v>
      </c>
      <c r="E38" s="21">
        <f t="shared" ref="E38:E43" si="16">SUM(F38:L38)</f>
        <v>1736355.80314</v>
      </c>
      <c r="F38" s="21">
        <f>SUM(F39:F43)</f>
        <v>108450.57759</v>
      </c>
      <c r="G38" s="21">
        <f t="shared" ref="G38:L38" si="17">SUM(G39:G43)</f>
        <v>92013.505769999989</v>
      </c>
      <c r="H38" s="21">
        <f t="shared" si="17"/>
        <v>126060.70193</v>
      </c>
      <c r="I38" s="21">
        <f t="shared" si="17"/>
        <v>403269.91784999997</v>
      </c>
      <c r="J38" s="21">
        <f t="shared" si="17"/>
        <v>105400</v>
      </c>
      <c r="K38" s="21">
        <f t="shared" si="17"/>
        <v>111200</v>
      </c>
      <c r="L38" s="21">
        <f t="shared" si="17"/>
        <v>789961.1</v>
      </c>
    </row>
    <row r="39" spans="1:13" ht="24" customHeight="1" x14ac:dyDescent="0.25">
      <c r="A39" s="106"/>
      <c r="B39" s="107"/>
      <c r="C39" s="108"/>
      <c r="D39" s="16" t="s">
        <v>13</v>
      </c>
      <c r="E39" s="22">
        <f t="shared" si="16"/>
        <v>0</v>
      </c>
      <c r="F39" s="24"/>
      <c r="G39" s="24">
        <f t="shared" ref="G39:L40" si="18">G13</f>
        <v>0</v>
      </c>
      <c r="H39" s="24">
        <f t="shared" si="18"/>
        <v>0</v>
      </c>
      <c r="I39" s="24">
        <f t="shared" si="18"/>
        <v>0</v>
      </c>
      <c r="J39" s="24">
        <f t="shared" si="18"/>
        <v>0</v>
      </c>
      <c r="K39" s="24">
        <f t="shared" si="18"/>
        <v>0</v>
      </c>
      <c r="L39" s="24">
        <f t="shared" si="18"/>
        <v>0</v>
      </c>
    </row>
    <row r="40" spans="1:13" ht="24" customHeight="1" x14ac:dyDescent="0.25">
      <c r="A40" s="106"/>
      <c r="B40" s="107"/>
      <c r="C40" s="108"/>
      <c r="D40" s="16" t="s">
        <v>9</v>
      </c>
      <c r="E40" s="22">
        <f t="shared" si="16"/>
        <v>15043.73525</v>
      </c>
      <c r="F40" s="24">
        <f>F27</f>
        <v>15043.73525</v>
      </c>
      <c r="G40" s="24">
        <f t="shared" si="18"/>
        <v>0</v>
      </c>
      <c r="H40" s="24">
        <f t="shared" si="18"/>
        <v>0</v>
      </c>
      <c r="I40" s="24">
        <f t="shared" si="18"/>
        <v>0</v>
      </c>
      <c r="J40" s="24">
        <f t="shared" si="18"/>
        <v>0</v>
      </c>
      <c r="K40" s="24">
        <f t="shared" si="18"/>
        <v>0</v>
      </c>
      <c r="L40" s="24">
        <f t="shared" si="18"/>
        <v>0</v>
      </c>
    </row>
    <row r="41" spans="1:13" ht="39.75" customHeight="1" x14ac:dyDescent="0.25">
      <c r="A41" s="106"/>
      <c r="B41" s="107"/>
      <c r="C41" s="108"/>
      <c r="D41" s="16" t="s">
        <v>12</v>
      </c>
      <c r="E41" s="22">
        <f t="shared" si="16"/>
        <v>3139.3948999999998</v>
      </c>
      <c r="F41" s="24">
        <f>F15</f>
        <v>0</v>
      </c>
      <c r="G41" s="24">
        <f>G15</f>
        <v>0</v>
      </c>
      <c r="H41" s="24">
        <f>H28</f>
        <v>3139.3948999999998</v>
      </c>
      <c r="I41" s="24">
        <f>I15</f>
        <v>0</v>
      </c>
      <c r="J41" s="24">
        <f>J15</f>
        <v>0</v>
      </c>
      <c r="K41" s="24">
        <f>K15</f>
        <v>0</v>
      </c>
      <c r="L41" s="24">
        <f>L15</f>
        <v>0</v>
      </c>
    </row>
    <row r="42" spans="1:13" ht="24" customHeight="1" x14ac:dyDescent="0.25">
      <c r="A42" s="106"/>
      <c r="B42" s="107"/>
      <c r="C42" s="108"/>
      <c r="D42" s="16" t="s">
        <v>93</v>
      </c>
      <c r="E42" s="22">
        <f t="shared" si="16"/>
        <v>1433291.0594899999</v>
      </c>
      <c r="F42" s="24">
        <f>F29</f>
        <v>93406.842340000003</v>
      </c>
      <c r="G42" s="24">
        <f>G29</f>
        <v>92013.505769999989</v>
      </c>
      <c r="H42" s="24">
        <f>H29</f>
        <v>122921.30703</v>
      </c>
      <c r="I42" s="24">
        <f>I29</f>
        <v>118388.30434999999</v>
      </c>
      <c r="J42" s="24">
        <f>J29</f>
        <v>105400</v>
      </c>
      <c r="K42" s="24">
        <f>K29</f>
        <v>111200</v>
      </c>
      <c r="L42" s="24">
        <f>L29</f>
        <v>789961.1</v>
      </c>
    </row>
    <row r="43" spans="1:13" x14ac:dyDescent="0.25">
      <c r="A43" s="109"/>
      <c r="B43" s="110"/>
      <c r="C43" s="111"/>
      <c r="D43" s="16" t="s">
        <v>6</v>
      </c>
      <c r="E43" s="22">
        <f t="shared" si="16"/>
        <v>284881.61349999998</v>
      </c>
      <c r="F43" s="24">
        <v>0</v>
      </c>
      <c r="G43" s="24">
        <v>0</v>
      </c>
      <c r="H43" s="24">
        <v>0</v>
      </c>
      <c r="I43" s="24">
        <f>I30</f>
        <v>284881.61349999998</v>
      </c>
      <c r="J43" s="24">
        <v>0</v>
      </c>
      <c r="K43" s="24">
        <v>0</v>
      </c>
      <c r="L43" s="24">
        <v>0</v>
      </c>
      <c r="M43" s="6"/>
    </row>
    <row r="44" spans="1:13" x14ac:dyDescent="0.25">
      <c r="A44" s="112" t="s">
        <v>5</v>
      </c>
      <c r="B44" s="113"/>
      <c r="C44" s="113"/>
      <c r="D44" s="113"/>
      <c r="E44" s="113"/>
      <c r="F44" s="113"/>
      <c r="G44" s="113"/>
      <c r="H44" s="113"/>
      <c r="I44" s="114"/>
      <c r="J44" s="7"/>
      <c r="K44" s="7"/>
      <c r="L44" s="7"/>
      <c r="M44" s="6"/>
    </row>
    <row r="45" spans="1:13" ht="24" customHeight="1" x14ac:dyDescent="0.25">
      <c r="A45" s="103" t="s">
        <v>20</v>
      </c>
      <c r="B45" s="104"/>
      <c r="C45" s="105"/>
      <c r="D45" s="14" t="s">
        <v>2</v>
      </c>
      <c r="E45" s="21">
        <f>SUM(F45:L45)</f>
        <v>0</v>
      </c>
      <c r="F45" s="21">
        <f>SUM(F46:F50)</f>
        <v>0</v>
      </c>
      <c r="G45" s="21">
        <f t="shared" ref="G45:J45" si="19">SUM(G46:G50)</f>
        <v>0</v>
      </c>
      <c r="H45" s="21">
        <f t="shared" si="19"/>
        <v>0</v>
      </c>
      <c r="I45" s="21">
        <f t="shared" si="19"/>
        <v>0</v>
      </c>
      <c r="J45" s="21">
        <f t="shared" si="19"/>
        <v>0</v>
      </c>
      <c r="K45" s="21">
        <f t="shared" ref="K45:L45" si="20">SUM(K46:K50)</f>
        <v>0</v>
      </c>
      <c r="L45" s="21">
        <f t="shared" si="20"/>
        <v>0</v>
      </c>
      <c r="M45" s="6"/>
    </row>
    <row r="46" spans="1:13" ht="24" customHeight="1" x14ac:dyDescent="0.25">
      <c r="A46" s="106"/>
      <c r="B46" s="107"/>
      <c r="C46" s="108"/>
      <c r="D46" s="16" t="s">
        <v>13</v>
      </c>
      <c r="E46" s="22">
        <f>SUM(F46:L46)</f>
        <v>0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0</v>
      </c>
      <c r="M46" s="6"/>
    </row>
    <row r="47" spans="1:13" ht="24" customHeight="1" x14ac:dyDescent="0.25">
      <c r="A47" s="106"/>
      <c r="B47" s="107"/>
      <c r="C47" s="108"/>
      <c r="D47" s="16" t="s">
        <v>9</v>
      </c>
      <c r="E47" s="22">
        <f>SUM(F47:L47)</f>
        <v>0</v>
      </c>
      <c r="F47" s="24">
        <v>0</v>
      </c>
      <c r="G47" s="2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6"/>
    </row>
    <row r="48" spans="1:13" ht="36.75" customHeight="1" x14ac:dyDescent="0.25">
      <c r="A48" s="106"/>
      <c r="B48" s="107"/>
      <c r="C48" s="108"/>
      <c r="D48" s="16" t="s">
        <v>12</v>
      </c>
      <c r="E48" s="22">
        <f>SUM(F48:L48)</f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6"/>
    </row>
    <row r="49" spans="1:13" ht="24" customHeight="1" x14ac:dyDescent="0.25">
      <c r="A49" s="106"/>
      <c r="B49" s="107"/>
      <c r="C49" s="108"/>
      <c r="D49" s="16" t="s">
        <v>93</v>
      </c>
      <c r="E49" s="22">
        <f>SUM(F49:L49)</f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6"/>
    </row>
    <row r="50" spans="1:13" ht="24" customHeight="1" x14ac:dyDescent="0.25">
      <c r="A50" s="109"/>
      <c r="B50" s="110"/>
      <c r="C50" s="111"/>
      <c r="D50" s="16" t="s">
        <v>6</v>
      </c>
      <c r="E50" s="22">
        <v>0</v>
      </c>
      <c r="F50" s="24">
        <v>0</v>
      </c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</row>
    <row r="51" spans="1:13" ht="24" customHeight="1" x14ac:dyDescent="0.25">
      <c r="A51" s="103" t="s">
        <v>21</v>
      </c>
      <c r="B51" s="104"/>
      <c r="C51" s="105"/>
      <c r="D51" s="14" t="s">
        <v>2</v>
      </c>
      <c r="E51" s="21">
        <f t="shared" ref="E51:E56" si="21">SUM(F51:L51)</f>
        <v>1736355.80314</v>
      </c>
      <c r="F51" s="21">
        <f>SUM(F52:F56)</f>
        <v>108450.57759</v>
      </c>
      <c r="G51" s="21">
        <f t="shared" ref="G51:L51" si="22">SUM(G52:G56)</f>
        <v>92013.505769999989</v>
      </c>
      <c r="H51" s="21">
        <f t="shared" si="22"/>
        <v>126060.70193</v>
      </c>
      <c r="I51" s="21">
        <f t="shared" si="22"/>
        <v>403269.91784999997</v>
      </c>
      <c r="J51" s="21">
        <f t="shared" si="22"/>
        <v>105400</v>
      </c>
      <c r="K51" s="21">
        <f t="shared" si="22"/>
        <v>111200</v>
      </c>
      <c r="L51" s="21">
        <f t="shared" si="22"/>
        <v>789961.1</v>
      </c>
    </row>
    <row r="52" spans="1:13" ht="24" customHeight="1" x14ac:dyDescent="0.25">
      <c r="A52" s="106"/>
      <c r="B52" s="107"/>
      <c r="C52" s="108"/>
      <c r="D52" s="16" t="s">
        <v>13</v>
      </c>
      <c r="E52" s="22">
        <f t="shared" si="21"/>
        <v>0</v>
      </c>
      <c r="F52" s="24">
        <f t="shared" ref="F52:L55" si="23">F26</f>
        <v>0</v>
      </c>
      <c r="G52" s="24">
        <f t="shared" si="23"/>
        <v>0</v>
      </c>
      <c r="H52" s="24">
        <f t="shared" si="23"/>
        <v>0</v>
      </c>
      <c r="I52" s="24">
        <f t="shared" si="23"/>
        <v>0</v>
      </c>
      <c r="J52" s="24">
        <f t="shared" si="23"/>
        <v>0</v>
      </c>
      <c r="K52" s="24">
        <f t="shared" si="23"/>
        <v>0</v>
      </c>
      <c r="L52" s="24">
        <f t="shared" si="23"/>
        <v>0</v>
      </c>
    </row>
    <row r="53" spans="1:13" ht="24" customHeight="1" x14ac:dyDescent="0.25">
      <c r="A53" s="106"/>
      <c r="B53" s="107"/>
      <c r="C53" s="108"/>
      <c r="D53" s="16" t="s">
        <v>9</v>
      </c>
      <c r="E53" s="22">
        <f t="shared" si="21"/>
        <v>15043.73525</v>
      </c>
      <c r="F53" s="24">
        <f t="shared" si="23"/>
        <v>15043.73525</v>
      </c>
      <c r="G53" s="24">
        <f t="shared" si="23"/>
        <v>0</v>
      </c>
      <c r="H53" s="24">
        <f t="shared" si="23"/>
        <v>0</v>
      </c>
      <c r="I53" s="24">
        <f t="shared" si="23"/>
        <v>0</v>
      </c>
      <c r="J53" s="24">
        <f t="shared" si="23"/>
        <v>0</v>
      </c>
      <c r="K53" s="24">
        <f t="shared" si="23"/>
        <v>0</v>
      </c>
      <c r="L53" s="24">
        <f t="shared" si="23"/>
        <v>0</v>
      </c>
    </row>
    <row r="54" spans="1:13" ht="39.75" customHeight="1" x14ac:dyDescent="0.25">
      <c r="A54" s="106"/>
      <c r="B54" s="107"/>
      <c r="C54" s="108"/>
      <c r="D54" s="16" t="s">
        <v>12</v>
      </c>
      <c r="E54" s="22">
        <f t="shared" si="21"/>
        <v>3139.3948999999998</v>
      </c>
      <c r="F54" s="24">
        <f t="shared" si="23"/>
        <v>0</v>
      </c>
      <c r="G54" s="24">
        <f t="shared" si="23"/>
        <v>0</v>
      </c>
      <c r="H54" s="24">
        <f t="shared" si="23"/>
        <v>3139.3948999999998</v>
      </c>
      <c r="I54" s="24">
        <f t="shared" si="23"/>
        <v>0</v>
      </c>
      <c r="J54" s="24">
        <f t="shared" si="23"/>
        <v>0</v>
      </c>
      <c r="K54" s="24">
        <f t="shared" si="23"/>
        <v>0</v>
      </c>
      <c r="L54" s="24">
        <f t="shared" si="23"/>
        <v>0</v>
      </c>
    </row>
    <row r="55" spans="1:13" ht="24" customHeight="1" x14ac:dyDescent="0.25">
      <c r="A55" s="106"/>
      <c r="B55" s="107"/>
      <c r="C55" s="108"/>
      <c r="D55" s="16" t="s">
        <v>93</v>
      </c>
      <c r="E55" s="22">
        <f t="shared" si="21"/>
        <v>1433291.0594899999</v>
      </c>
      <c r="F55" s="24">
        <f t="shared" si="23"/>
        <v>93406.842340000003</v>
      </c>
      <c r="G55" s="24">
        <f t="shared" si="23"/>
        <v>92013.505769999989</v>
      </c>
      <c r="H55" s="24">
        <f t="shared" si="23"/>
        <v>122921.30703</v>
      </c>
      <c r="I55" s="24">
        <f t="shared" si="23"/>
        <v>118388.30434999999</v>
      </c>
      <c r="J55" s="24">
        <f t="shared" si="23"/>
        <v>105400</v>
      </c>
      <c r="K55" s="24">
        <f t="shared" si="23"/>
        <v>111200</v>
      </c>
      <c r="L55" s="24">
        <f t="shared" si="23"/>
        <v>789961.1</v>
      </c>
    </row>
    <row r="56" spans="1:13" x14ac:dyDescent="0.25">
      <c r="A56" s="109"/>
      <c r="B56" s="110"/>
      <c r="C56" s="111"/>
      <c r="D56" s="16" t="s">
        <v>6</v>
      </c>
      <c r="E56" s="22">
        <f t="shared" si="21"/>
        <v>284881.61349999998</v>
      </c>
      <c r="F56" s="24">
        <v>0</v>
      </c>
      <c r="G56" s="24">
        <v>0</v>
      </c>
      <c r="H56" s="24">
        <v>0</v>
      </c>
      <c r="I56" s="24">
        <f>I30</f>
        <v>284881.61349999998</v>
      </c>
      <c r="J56" s="24">
        <v>0</v>
      </c>
      <c r="K56" s="24">
        <v>0</v>
      </c>
      <c r="L56" s="24">
        <v>0</v>
      </c>
      <c r="M56" s="6"/>
    </row>
    <row r="57" spans="1:13" x14ac:dyDescent="0.25">
      <c r="A57" s="102" t="s">
        <v>5</v>
      </c>
      <c r="B57" s="102"/>
      <c r="C57" s="102"/>
      <c r="D57" s="102"/>
      <c r="E57" s="102"/>
      <c r="F57" s="102"/>
      <c r="G57" s="102"/>
      <c r="H57" s="102"/>
      <c r="I57" s="102"/>
      <c r="J57" s="25"/>
      <c r="K57" s="25"/>
      <c r="L57" s="7"/>
      <c r="M57" s="6"/>
    </row>
    <row r="58" spans="1:13" ht="24" customHeight="1" x14ac:dyDescent="0.25">
      <c r="A58" s="103" t="s">
        <v>15</v>
      </c>
      <c r="B58" s="104"/>
      <c r="C58" s="105"/>
      <c r="D58" s="14" t="s">
        <v>2</v>
      </c>
      <c r="E58" s="21">
        <f>SUM(F58:L58)</f>
        <v>626064.99043000001</v>
      </c>
      <c r="F58" s="21">
        <f>SUM(F59:F63)</f>
        <v>31270.94</v>
      </c>
      <c r="G58" s="21">
        <f t="shared" ref="G58:L58" si="24">SUM(G59:G63)</f>
        <v>42441.494339999997</v>
      </c>
      <c r="H58" s="21">
        <f t="shared" si="24"/>
        <v>42369.278639999997</v>
      </c>
      <c r="I58" s="21">
        <f t="shared" si="24"/>
        <v>45482.177450000003</v>
      </c>
      <c r="J58" s="21">
        <f t="shared" si="24"/>
        <v>47000</v>
      </c>
      <c r="K58" s="21">
        <f t="shared" si="24"/>
        <v>47000</v>
      </c>
      <c r="L58" s="21">
        <f t="shared" si="24"/>
        <v>370501.1</v>
      </c>
      <c r="M58" s="6"/>
    </row>
    <row r="59" spans="1:13" ht="24" customHeight="1" x14ac:dyDescent="0.25">
      <c r="A59" s="106"/>
      <c r="B59" s="107"/>
      <c r="C59" s="108"/>
      <c r="D59" s="16" t="s">
        <v>13</v>
      </c>
      <c r="E59" s="22">
        <f>SUM(F59:L59)</f>
        <v>0</v>
      </c>
      <c r="F59" s="22">
        <v>0</v>
      </c>
      <c r="G59" s="22">
        <v>0</v>
      </c>
      <c r="H59" s="22">
        <v>0</v>
      </c>
      <c r="I59" s="22">
        <v>0</v>
      </c>
      <c r="J59" s="22">
        <v>0</v>
      </c>
      <c r="K59" s="22">
        <v>0</v>
      </c>
      <c r="L59" s="22">
        <v>0</v>
      </c>
      <c r="M59" s="6"/>
    </row>
    <row r="60" spans="1:13" ht="24" customHeight="1" x14ac:dyDescent="0.25">
      <c r="A60" s="106"/>
      <c r="B60" s="107"/>
      <c r="C60" s="108"/>
      <c r="D60" s="16" t="s">
        <v>9</v>
      </c>
      <c r="E60" s="22">
        <f t="shared" ref="E60:E62" si="25">SUM(F60:L60)</f>
        <v>0</v>
      </c>
      <c r="F60" s="22">
        <v>0</v>
      </c>
      <c r="G60" s="22">
        <v>0</v>
      </c>
      <c r="H60" s="22">
        <v>0</v>
      </c>
      <c r="I60" s="22">
        <v>0</v>
      </c>
      <c r="J60" s="22">
        <v>0</v>
      </c>
      <c r="K60" s="22">
        <v>0</v>
      </c>
      <c r="L60" s="22">
        <v>0</v>
      </c>
      <c r="M60" s="6"/>
    </row>
    <row r="61" spans="1:13" ht="36.75" customHeight="1" x14ac:dyDescent="0.25">
      <c r="A61" s="106"/>
      <c r="B61" s="107"/>
      <c r="C61" s="108"/>
      <c r="D61" s="16" t="s">
        <v>12</v>
      </c>
      <c r="E61" s="22">
        <f t="shared" si="25"/>
        <v>0</v>
      </c>
      <c r="F61" s="22">
        <v>0</v>
      </c>
      <c r="G61" s="22">
        <v>0</v>
      </c>
      <c r="H61" s="22">
        <v>0</v>
      </c>
      <c r="I61" s="22">
        <v>0</v>
      </c>
      <c r="J61" s="22">
        <v>0</v>
      </c>
      <c r="K61" s="22">
        <v>0</v>
      </c>
      <c r="L61" s="22">
        <v>0</v>
      </c>
      <c r="M61" s="6"/>
    </row>
    <row r="62" spans="1:13" ht="24" customHeight="1" x14ac:dyDescent="0.25">
      <c r="A62" s="106"/>
      <c r="B62" s="107"/>
      <c r="C62" s="108"/>
      <c r="D62" s="16" t="s">
        <v>93</v>
      </c>
      <c r="E62" s="22">
        <f t="shared" si="25"/>
        <v>626064.99043000001</v>
      </c>
      <c r="F62" s="22">
        <f t="shared" ref="F62:L62" si="26">F11</f>
        <v>31270.94</v>
      </c>
      <c r="G62" s="22">
        <f t="shared" si="26"/>
        <v>42441.494339999997</v>
      </c>
      <c r="H62" s="22">
        <f t="shared" si="26"/>
        <v>42369.278639999997</v>
      </c>
      <c r="I62" s="22">
        <f>I11</f>
        <v>45482.177450000003</v>
      </c>
      <c r="J62" s="22">
        <f t="shared" si="26"/>
        <v>47000</v>
      </c>
      <c r="K62" s="22">
        <f t="shared" si="26"/>
        <v>47000</v>
      </c>
      <c r="L62" s="22">
        <f t="shared" si="26"/>
        <v>370501.1</v>
      </c>
      <c r="M62" s="6"/>
    </row>
    <row r="63" spans="1:13" ht="24" customHeight="1" x14ac:dyDescent="0.25">
      <c r="A63" s="109"/>
      <c r="B63" s="110"/>
      <c r="C63" s="111"/>
      <c r="D63" s="16" t="s">
        <v>6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22">
        <v>0</v>
      </c>
    </row>
    <row r="64" spans="1:13" ht="24" customHeight="1" x14ac:dyDescent="0.25">
      <c r="A64" s="115" t="s">
        <v>85</v>
      </c>
      <c r="B64" s="116"/>
      <c r="C64" s="117"/>
      <c r="D64" s="14" t="s">
        <v>2</v>
      </c>
      <c r="E64" s="21">
        <f t="shared" ref="E64:E69" si="27">SUM(F64:L64)</f>
        <v>1110290.81271</v>
      </c>
      <c r="F64" s="21">
        <f>SUM(F65:F69)</f>
        <v>77179.637589999998</v>
      </c>
      <c r="G64" s="21">
        <f t="shared" ref="G64:L64" si="28">SUM(G65:G69)</f>
        <v>49572.011429999999</v>
      </c>
      <c r="H64" s="21">
        <f t="shared" si="28"/>
        <v>83691.423290000006</v>
      </c>
      <c r="I64" s="21">
        <f t="shared" si="28"/>
        <v>357787.74039999995</v>
      </c>
      <c r="J64" s="21">
        <f t="shared" si="28"/>
        <v>58400</v>
      </c>
      <c r="K64" s="21">
        <f t="shared" si="28"/>
        <v>64200</v>
      </c>
      <c r="L64" s="21">
        <f t="shared" si="28"/>
        <v>419460</v>
      </c>
    </row>
    <row r="65" spans="1:12" ht="24" customHeight="1" x14ac:dyDescent="0.25">
      <c r="A65" s="118"/>
      <c r="B65" s="119"/>
      <c r="C65" s="120"/>
      <c r="D65" s="16" t="s">
        <v>13</v>
      </c>
      <c r="E65" s="22">
        <f t="shared" si="27"/>
        <v>0</v>
      </c>
      <c r="F65" s="24">
        <f>F14</f>
        <v>0</v>
      </c>
      <c r="G65" s="24">
        <f>G14</f>
        <v>0</v>
      </c>
      <c r="H65" s="24">
        <f>H14</f>
        <v>0</v>
      </c>
      <c r="I65" s="24">
        <f>I14</f>
        <v>0</v>
      </c>
      <c r="J65" s="24">
        <f t="shared" ref="J65:L65" si="29">J14</f>
        <v>0</v>
      </c>
      <c r="K65" s="24">
        <f t="shared" si="29"/>
        <v>0</v>
      </c>
      <c r="L65" s="24">
        <f t="shared" si="29"/>
        <v>0</v>
      </c>
    </row>
    <row r="66" spans="1:12" ht="24" customHeight="1" x14ac:dyDescent="0.25">
      <c r="A66" s="118"/>
      <c r="B66" s="119"/>
      <c r="C66" s="120"/>
      <c r="D66" s="16" t="s">
        <v>9</v>
      </c>
      <c r="E66" s="22">
        <f t="shared" si="27"/>
        <v>15043.73525</v>
      </c>
      <c r="F66" s="24">
        <f>F21</f>
        <v>15043.73525</v>
      </c>
      <c r="G66" s="24">
        <f t="shared" ref="G66:I67" si="30">G15</f>
        <v>0</v>
      </c>
      <c r="H66" s="24">
        <f t="shared" si="30"/>
        <v>0</v>
      </c>
      <c r="I66" s="24">
        <f t="shared" si="30"/>
        <v>0</v>
      </c>
      <c r="J66" s="24">
        <f t="shared" ref="J66:L69" si="31">J15</f>
        <v>0</v>
      </c>
      <c r="K66" s="24">
        <f t="shared" si="31"/>
        <v>0</v>
      </c>
      <c r="L66" s="24">
        <f t="shared" si="31"/>
        <v>0</v>
      </c>
    </row>
    <row r="67" spans="1:12" ht="39.75" customHeight="1" x14ac:dyDescent="0.25">
      <c r="A67" s="118"/>
      <c r="B67" s="119"/>
      <c r="C67" s="120"/>
      <c r="D67" s="16" t="s">
        <v>12</v>
      </c>
      <c r="E67" s="22">
        <f t="shared" si="27"/>
        <v>3139.3948999999998</v>
      </c>
      <c r="F67" s="24">
        <f>F16</f>
        <v>0</v>
      </c>
      <c r="G67" s="24">
        <f t="shared" si="30"/>
        <v>0</v>
      </c>
      <c r="H67" s="24">
        <f>H16+H22</f>
        <v>3139.3948999999998</v>
      </c>
      <c r="I67" s="24">
        <f t="shared" si="30"/>
        <v>0</v>
      </c>
      <c r="J67" s="24">
        <f t="shared" si="31"/>
        <v>0</v>
      </c>
      <c r="K67" s="24">
        <f t="shared" si="31"/>
        <v>0</v>
      </c>
      <c r="L67" s="24">
        <f t="shared" si="31"/>
        <v>0</v>
      </c>
    </row>
    <row r="68" spans="1:12" ht="24" customHeight="1" x14ac:dyDescent="0.25">
      <c r="A68" s="118"/>
      <c r="B68" s="119"/>
      <c r="C68" s="120"/>
      <c r="D68" s="16" t="s">
        <v>93</v>
      </c>
      <c r="E68" s="22">
        <f t="shared" si="27"/>
        <v>807226.06906000001</v>
      </c>
      <c r="F68" s="24">
        <f>F13+F23</f>
        <v>62135.902340000001</v>
      </c>
      <c r="G68" s="24">
        <f t="shared" ref="G68:L68" si="32">G13+G23</f>
        <v>49572.011429999999</v>
      </c>
      <c r="H68" s="24">
        <f t="shared" si="32"/>
        <v>80552.028390000007</v>
      </c>
      <c r="I68" s="24">
        <f>I13+I23</f>
        <v>72906.126899999988</v>
      </c>
      <c r="J68" s="24">
        <f t="shared" si="32"/>
        <v>58400</v>
      </c>
      <c r="K68" s="24">
        <f t="shared" si="32"/>
        <v>64200</v>
      </c>
      <c r="L68" s="24">
        <f t="shared" si="32"/>
        <v>419460</v>
      </c>
    </row>
    <row r="69" spans="1:12" ht="24" customHeight="1" x14ac:dyDescent="0.25">
      <c r="A69" s="121"/>
      <c r="B69" s="122"/>
      <c r="C69" s="123"/>
      <c r="D69" s="16" t="s">
        <v>6</v>
      </c>
      <c r="E69" s="22">
        <f t="shared" si="27"/>
        <v>284881.61349999998</v>
      </c>
      <c r="F69" s="24">
        <f>F18</f>
        <v>0</v>
      </c>
      <c r="G69" s="24">
        <f>G18</f>
        <v>0</v>
      </c>
      <c r="H69" s="24">
        <f>H18</f>
        <v>0</v>
      </c>
      <c r="I69" s="24">
        <f>I18+I24</f>
        <v>284881.61349999998</v>
      </c>
      <c r="J69" s="24">
        <f t="shared" si="31"/>
        <v>0</v>
      </c>
      <c r="K69" s="24">
        <f t="shared" si="31"/>
        <v>0</v>
      </c>
      <c r="L69" s="24">
        <f t="shared" si="31"/>
        <v>0</v>
      </c>
    </row>
    <row r="70" spans="1:12" ht="24" customHeight="1" x14ac:dyDescent="0.25">
      <c r="E70" s="5"/>
      <c r="F70" s="5"/>
      <c r="G70" s="5"/>
      <c r="H70" s="5"/>
      <c r="I70" s="5"/>
    </row>
    <row r="71" spans="1:12" ht="24" customHeight="1" x14ac:dyDescent="0.25"/>
    <row r="72" spans="1:12" ht="24" customHeight="1" x14ac:dyDescent="0.25"/>
    <row r="73" spans="1:12" ht="24" customHeight="1" x14ac:dyDescent="0.25"/>
    <row r="74" spans="1:12" ht="31.5" customHeight="1" x14ac:dyDescent="0.25"/>
    <row r="75" spans="1:12" ht="24" customHeight="1" x14ac:dyDescent="0.25"/>
    <row r="76" spans="1:12" ht="24" customHeight="1" x14ac:dyDescent="0.25"/>
    <row r="77" spans="1:12" ht="24" customHeight="1" x14ac:dyDescent="0.25"/>
    <row r="78" spans="1:12" ht="24" customHeight="1" x14ac:dyDescent="0.25"/>
    <row r="79" spans="1:12" ht="24" customHeight="1" x14ac:dyDescent="0.25"/>
    <row r="80" spans="1:12" ht="36.75" customHeight="1" x14ac:dyDescent="0.25"/>
    <row r="81" ht="24" customHeight="1" x14ac:dyDescent="0.25"/>
  </sheetData>
  <mergeCells count="25">
    <mergeCell ref="A32:C37"/>
    <mergeCell ref="A38:C43"/>
    <mergeCell ref="C19:C24"/>
    <mergeCell ref="A7:A18"/>
    <mergeCell ref="B7:B18"/>
    <mergeCell ref="A25:C30"/>
    <mergeCell ref="A19:A24"/>
    <mergeCell ref="B19:B24"/>
    <mergeCell ref="C13:C18"/>
    <mergeCell ref="C7:C12"/>
    <mergeCell ref="A31:I31"/>
    <mergeCell ref="A57:I57"/>
    <mergeCell ref="A45:C50"/>
    <mergeCell ref="A51:C56"/>
    <mergeCell ref="A44:I44"/>
    <mergeCell ref="A64:C69"/>
    <mergeCell ref="A58:C63"/>
    <mergeCell ref="A1:I1"/>
    <mergeCell ref="A3:A5"/>
    <mergeCell ref="B3:B5"/>
    <mergeCell ref="C3:C5"/>
    <mergeCell ref="D3:D5"/>
    <mergeCell ref="F4:I4"/>
    <mergeCell ref="E3:L3"/>
    <mergeCell ref="E4:E5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43" fitToHeight="0" orientation="landscape" r:id="rId1"/>
  <rowBreaks count="1" manualBreakCount="1">
    <brk id="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90" zoomScaleNormal="90" zoomScaleSheetLayoutView="90" workbookViewId="0">
      <selection activeCell="H7" sqref="H7"/>
    </sheetView>
  </sheetViews>
  <sheetFormatPr defaultRowHeight="15" x14ac:dyDescent="0.25"/>
  <cols>
    <col min="1" max="1" width="15.85546875" customWidth="1"/>
    <col min="2" max="2" width="26.28515625" customWidth="1"/>
    <col min="3" max="3" width="53.7109375" style="89" customWidth="1"/>
    <col min="4" max="4" width="44.42578125" customWidth="1"/>
  </cols>
  <sheetData>
    <row r="1" spans="1:4" x14ac:dyDescent="0.25">
      <c r="A1" s="28"/>
      <c r="B1" s="28"/>
      <c r="C1" s="85"/>
      <c r="D1" s="33" t="s">
        <v>22</v>
      </c>
    </row>
    <row r="2" spans="1:4" x14ac:dyDescent="0.25">
      <c r="A2" s="142" t="s">
        <v>23</v>
      </c>
      <c r="B2" s="142"/>
      <c r="C2" s="142"/>
      <c r="D2" s="142"/>
    </row>
    <row r="4" spans="1:4" ht="90" customHeight="1" x14ac:dyDescent="0.25">
      <c r="A4" s="29" t="s">
        <v>16</v>
      </c>
      <c r="B4" s="29" t="s">
        <v>24</v>
      </c>
      <c r="C4" s="86" t="s">
        <v>25</v>
      </c>
      <c r="D4" s="29" t="s">
        <v>26</v>
      </c>
    </row>
    <row r="5" spans="1:4" x14ac:dyDescent="0.25">
      <c r="A5" s="30">
        <v>1</v>
      </c>
      <c r="B5" s="30">
        <v>2</v>
      </c>
      <c r="C5" s="87">
        <v>3</v>
      </c>
      <c r="D5" s="30">
        <v>4</v>
      </c>
    </row>
    <row r="6" spans="1:4" ht="24" customHeight="1" x14ac:dyDescent="0.25">
      <c r="A6" s="140" t="s">
        <v>86</v>
      </c>
      <c r="B6" s="140"/>
      <c r="C6" s="140"/>
      <c r="D6" s="140"/>
    </row>
    <row r="7" spans="1:4" ht="50.25" customHeight="1" x14ac:dyDescent="0.25">
      <c r="A7" s="141" t="s">
        <v>101</v>
      </c>
      <c r="B7" s="141"/>
      <c r="C7" s="141"/>
      <c r="D7" s="141"/>
    </row>
    <row r="8" spans="1:4" ht="93" customHeight="1" x14ac:dyDescent="0.25">
      <c r="A8" s="31" t="s">
        <v>27</v>
      </c>
      <c r="B8" s="32" t="s">
        <v>81</v>
      </c>
      <c r="C8" s="88" t="s">
        <v>102</v>
      </c>
      <c r="D8" s="32" t="s">
        <v>97</v>
      </c>
    </row>
    <row r="9" spans="1:4" ht="126.75" customHeight="1" x14ac:dyDescent="0.25">
      <c r="A9" s="31" t="s">
        <v>28</v>
      </c>
      <c r="B9" s="32" t="s">
        <v>82</v>
      </c>
      <c r="C9" s="90" t="s">
        <v>103</v>
      </c>
      <c r="D9" s="32" t="s">
        <v>98</v>
      </c>
    </row>
    <row r="10" spans="1:4" ht="31.5" customHeight="1" x14ac:dyDescent="0.25">
      <c r="A10" s="143"/>
      <c r="B10" s="144"/>
      <c r="C10" s="144"/>
      <c r="D10" s="145"/>
    </row>
  </sheetData>
  <mergeCells count="4">
    <mergeCell ref="A6:D6"/>
    <mergeCell ref="A7:D7"/>
    <mergeCell ref="A2:D2"/>
    <mergeCell ref="A10:D10"/>
  </mergeCells>
  <pageMargins left="0.70866141732283472" right="0.70866141732283472" top="0.74803149606299213" bottom="0.74803149606299213" header="0.31496062992125984" footer="0.31496062992125984"/>
  <pageSetup paperSize="9" scale="9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view="pageBreakPreview" zoomScale="60" zoomScaleNormal="100" workbookViewId="0">
      <selection activeCell="M19" sqref="M19"/>
    </sheetView>
  </sheetViews>
  <sheetFormatPr defaultRowHeight="15" x14ac:dyDescent="0.25"/>
  <cols>
    <col min="2" max="2" width="11" customWidth="1"/>
    <col min="3" max="3" width="11.28515625" customWidth="1"/>
    <col min="4" max="4" width="17.140625" customWidth="1"/>
    <col min="5" max="5" width="12.42578125" customWidth="1"/>
    <col min="6" max="6" width="13.85546875" customWidth="1"/>
    <col min="7" max="7" width="13.42578125" customWidth="1"/>
    <col min="12" max="12" width="12" customWidth="1"/>
    <col min="13" max="13" width="10.85546875" customWidth="1"/>
  </cols>
  <sheetData>
    <row r="1" spans="1:13" ht="15.75" x14ac:dyDescent="0.25">
      <c r="A1" s="146" t="s">
        <v>30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</row>
    <row r="2" spans="1:13" ht="15.75" x14ac:dyDescent="0.25">
      <c r="A2" s="147" t="s">
        <v>31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</row>
    <row r="3" spans="1:13" ht="15.75" x14ac:dyDescent="0.25">
      <c r="A3" s="148" t="s">
        <v>32</v>
      </c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</row>
    <row r="4" spans="1:13" ht="15.75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</row>
    <row r="5" spans="1:13" ht="15.75" x14ac:dyDescent="0.25">
      <c r="A5" s="149" t="s">
        <v>33</v>
      </c>
      <c r="B5" s="149" t="s">
        <v>34</v>
      </c>
      <c r="C5" s="149" t="s">
        <v>35</v>
      </c>
      <c r="D5" s="149" t="s">
        <v>36</v>
      </c>
      <c r="E5" s="149" t="s">
        <v>37</v>
      </c>
      <c r="F5" s="149" t="s">
        <v>38</v>
      </c>
      <c r="G5" s="149" t="s">
        <v>39</v>
      </c>
      <c r="H5" s="152" t="s">
        <v>40</v>
      </c>
      <c r="I5" s="152"/>
      <c r="J5" s="152"/>
      <c r="K5" s="152"/>
      <c r="L5" s="149" t="s">
        <v>41</v>
      </c>
      <c r="M5" s="149" t="s">
        <v>42</v>
      </c>
    </row>
    <row r="6" spans="1:13" ht="15.75" x14ac:dyDescent="0.25">
      <c r="A6" s="150"/>
      <c r="B6" s="150"/>
      <c r="C6" s="150"/>
      <c r="D6" s="150"/>
      <c r="E6" s="150"/>
      <c r="F6" s="150"/>
      <c r="G6" s="150"/>
      <c r="H6" s="152" t="s">
        <v>2</v>
      </c>
      <c r="I6" s="152" t="s">
        <v>3</v>
      </c>
      <c r="J6" s="152"/>
      <c r="K6" s="152"/>
      <c r="L6" s="150"/>
      <c r="M6" s="150"/>
    </row>
    <row r="7" spans="1:13" ht="31.5" x14ac:dyDescent="0.25">
      <c r="A7" s="151"/>
      <c r="B7" s="151"/>
      <c r="C7" s="151"/>
      <c r="D7" s="151"/>
      <c r="E7" s="151"/>
      <c r="F7" s="151"/>
      <c r="G7" s="151"/>
      <c r="H7" s="152"/>
      <c r="I7" s="35" t="s">
        <v>43</v>
      </c>
      <c r="J7" s="35" t="s">
        <v>44</v>
      </c>
      <c r="K7" s="35" t="s">
        <v>45</v>
      </c>
      <c r="L7" s="151"/>
      <c r="M7" s="151"/>
    </row>
    <row r="8" spans="1:13" x14ac:dyDescent="0.25">
      <c r="A8" s="36">
        <v>1</v>
      </c>
      <c r="B8" s="36">
        <v>2</v>
      </c>
      <c r="C8" s="36">
        <v>3</v>
      </c>
      <c r="D8" s="36">
        <v>4</v>
      </c>
      <c r="E8" s="36">
        <v>5</v>
      </c>
      <c r="F8" s="36">
        <v>6</v>
      </c>
      <c r="G8" s="36">
        <v>7</v>
      </c>
      <c r="H8" s="36">
        <v>8</v>
      </c>
      <c r="I8" s="36">
        <v>9</v>
      </c>
      <c r="J8" s="36">
        <v>10</v>
      </c>
      <c r="K8" s="36">
        <v>11</v>
      </c>
      <c r="L8" s="36">
        <v>12</v>
      </c>
      <c r="M8" s="36">
        <v>13</v>
      </c>
    </row>
    <row r="9" spans="1:13" ht="15.75" x14ac:dyDescent="0.25">
      <c r="A9" s="37"/>
      <c r="B9" s="38"/>
      <c r="C9" s="39"/>
      <c r="D9" s="39"/>
      <c r="E9" s="40"/>
      <c r="F9" s="39"/>
      <c r="G9" s="39"/>
      <c r="H9" s="41"/>
      <c r="I9" s="41"/>
      <c r="J9" s="42"/>
      <c r="K9" s="42"/>
      <c r="L9" s="39"/>
      <c r="M9" s="43"/>
    </row>
    <row r="10" spans="1:13" ht="15.75" x14ac:dyDescent="0.25">
      <c r="A10" s="37"/>
      <c r="B10" s="38"/>
      <c r="C10" s="39"/>
      <c r="D10" s="39"/>
      <c r="E10" s="39"/>
      <c r="F10" s="39"/>
      <c r="G10" s="39"/>
      <c r="H10" s="41"/>
      <c r="I10" s="41"/>
      <c r="J10" s="41"/>
      <c r="K10" s="41"/>
      <c r="L10" s="39"/>
      <c r="M10" s="43"/>
    </row>
    <row r="11" spans="1:13" ht="15.75" x14ac:dyDescent="0.25">
      <c r="A11" s="44"/>
      <c r="B11" s="45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3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view="pageBreakPreview" zoomScale="60" zoomScaleNormal="100" workbookViewId="0">
      <selection activeCell="G18" sqref="G18"/>
    </sheetView>
  </sheetViews>
  <sheetFormatPr defaultRowHeight="15" x14ac:dyDescent="0.25"/>
  <cols>
    <col min="1" max="1" width="8.140625" customWidth="1"/>
    <col min="2" max="2" width="19.5703125" customWidth="1"/>
    <col min="3" max="3" width="12.7109375" customWidth="1"/>
    <col min="4" max="4" width="14.7109375" customWidth="1"/>
    <col min="5" max="5" width="16" customWidth="1"/>
    <col min="6" max="6" width="19.28515625" customWidth="1"/>
    <col min="7" max="7" width="22.5703125" customWidth="1"/>
  </cols>
  <sheetData>
    <row r="1" spans="1:7" ht="15.75" x14ac:dyDescent="0.25">
      <c r="A1" s="146" t="s">
        <v>46</v>
      </c>
      <c r="B1" s="146"/>
      <c r="C1" s="146"/>
      <c r="D1" s="146"/>
      <c r="E1" s="146"/>
      <c r="F1" s="146"/>
      <c r="G1" s="146"/>
    </row>
    <row r="2" spans="1:7" ht="15.75" x14ac:dyDescent="0.25">
      <c r="A2" s="147" t="s">
        <v>47</v>
      </c>
      <c r="B2" s="147"/>
      <c r="C2" s="147"/>
      <c r="D2" s="147"/>
      <c r="E2" s="147"/>
      <c r="F2" s="147"/>
      <c r="G2" s="147"/>
    </row>
    <row r="3" spans="1:7" ht="15.75" x14ac:dyDescent="0.25">
      <c r="A3" s="46"/>
      <c r="B3" s="46"/>
      <c r="C3" s="46"/>
      <c r="D3" s="46"/>
      <c r="E3" s="46"/>
      <c r="F3" s="46"/>
      <c r="G3" s="46"/>
    </row>
    <row r="4" spans="1:7" ht="63" x14ac:dyDescent="0.25">
      <c r="A4" s="55" t="s">
        <v>0</v>
      </c>
      <c r="B4" s="55" t="s">
        <v>94</v>
      </c>
      <c r="C4" s="55" t="s">
        <v>35</v>
      </c>
      <c r="D4" s="55" t="s">
        <v>48</v>
      </c>
      <c r="E4" s="55" t="s">
        <v>49</v>
      </c>
      <c r="F4" s="55" t="s">
        <v>50</v>
      </c>
      <c r="G4" s="55" t="s">
        <v>51</v>
      </c>
    </row>
    <row r="5" spans="1:7" x14ac:dyDescent="0.25">
      <c r="A5" s="47">
        <v>1</v>
      </c>
      <c r="B5" s="47">
        <v>2</v>
      </c>
      <c r="C5" s="47">
        <v>3</v>
      </c>
      <c r="D5" s="47">
        <v>4</v>
      </c>
      <c r="E5" s="47">
        <v>5</v>
      </c>
      <c r="F5" s="47">
        <v>6</v>
      </c>
      <c r="G5" s="47">
        <v>7</v>
      </c>
    </row>
    <row r="6" spans="1:7" ht="15.75" x14ac:dyDescent="0.25">
      <c r="A6" s="48"/>
      <c r="B6" s="49"/>
      <c r="C6" s="50"/>
      <c r="D6" s="50"/>
      <c r="E6" s="50"/>
      <c r="F6" s="50"/>
      <c r="G6" s="52"/>
    </row>
    <row r="7" spans="1:7" ht="15.75" x14ac:dyDescent="0.25">
      <c r="A7" s="48"/>
      <c r="B7" s="49"/>
      <c r="C7" s="50"/>
      <c r="D7" s="50"/>
      <c r="E7" s="50"/>
      <c r="F7" s="50"/>
      <c r="G7" s="52"/>
    </row>
    <row r="8" spans="1:7" ht="15.75" x14ac:dyDescent="0.25">
      <c r="A8" s="53"/>
      <c r="B8" s="54"/>
      <c r="C8" s="51"/>
      <c r="D8" s="51"/>
      <c r="E8" s="51"/>
      <c r="F8" s="51"/>
      <c r="G8" s="52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60" zoomScaleNormal="100" workbookViewId="0">
      <selection activeCell="D6" sqref="D6"/>
    </sheetView>
  </sheetViews>
  <sheetFormatPr defaultRowHeight="15" x14ac:dyDescent="0.25"/>
  <cols>
    <col min="1" max="1" width="6.85546875" customWidth="1"/>
    <col min="2" max="2" width="28.85546875" customWidth="1"/>
    <col min="3" max="3" width="28.42578125" customWidth="1"/>
    <col min="4" max="4" width="44.42578125" customWidth="1"/>
  </cols>
  <sheetData>
    <row r="1" spans="1:4" ht="15.75" x14ac:dyDescent="0.25">
      <c r="A1" s="146" t="s">
        <v>29</v>
      </c>
      <c r="B1" s="146"/>
      <c r="C1" s="146"/>
      <c r="D1" s="146"/>
    </row>
    <row r="2" spans="1:4" ht="15.75" x14ac:dyDescent="0.25">
      <c r="A2" s="147" t="s">
        <v>52</v>
      </c>
      <c r="B2" s="147"/>
      <c r="C2" s="147"/>
      <c r="D2" s="147"/>
    </row>
    <row r="3" spans="1:4" ht="35.25" customHeight="1" x14ac:dyDescent="0.25">
      <c r="A3" s="153" t="s">
        <v>53</v>
      </c>
      <c r="B3" s="153"/>
      <c r="C3" s="153"/>
      <c r="D3" s="153"/>
    </row>
    <row r="4" spans="1:4" ht="15.75" x14ac:dyDescent="0.25">
      <c r="A4" s="147" t="s">
        <v>54</v>
      </c>
      <c r="B4" s="147"/>
      <c r="C4" s="147"/>
      <c r="D4" s="147"/>
    </row>
    <row r="5" spans="1:4" ht="15.75" x14ac:dyDescent="0.25">
      <c r="A5" s="56"/>
      <c r="B5" s="56"/>
      <c r="C5" s="56"/>
      <c r="D5" s="56"/>
    </row>
    <row r="6" spans="1:4" ht="111" customHeight="1" x14ac:dyDescent="0.25">
      <c r="A6" s="64" t="s">
        <v>0</v>
      </c>
      <c r="B6" s="64" t="s">
        <v>95</v>
      </c>
      <c r="C6" s="64" t="s">
        <v>55</v>
      </c>
      <c r="D6" s="64" t="s">
        <v>56</v>
      </c>
    </row>
    <row r="7" spans="1:4" x14ac:dyDescent="0.25">
      <c r="A7" s="57">
        <v>1</v>
      </c>
      <c r="B7" s="57">
        <v>2</v>
      </c>
      <c r="C7" s="57">
        <v>3</v>
      </c>
      <c r="D7" s="57">
        <v>4</v>
      </c>
    </row>
    <row r="8" spans="1:4" ht="15.75" x14ac:dyDescent="0.25">
      <c r="A8" s="58"/>
      <c r="B8" s="59"/>
      <c r="C8" s="60"/>
      <c r="D8" s="60"/>
    </row>
    <row r="9" spans="1:4" ht="15.75" x14ac:dyDescent="0.25">
      <c r="A9" s="58"/>
      <c r="B9" s="59"/>
      <c r="C9" s="60"/>
      <c r="D9" s="60"/>
    </row>
    <row r="10" spans="1:4" ht="15.75" x14ac:dyDescent="0.25">
      <c r="A10" s="62"/>
      <c r="B10" s="63"/>
      <c r="C10" s="61"/>
      <c r="D10" s="61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BreakPreview" zoomScale="60" zoomScaleNormal="100" workbookViewId="0">
      <selection activeCell="H35" sqref="H35"/>
    </sheetView>
  </sheetViews>
  <sheetFormatPr defaultRowHeight="15" x14ac:dyDescent="0.25"/>
  <cols>
    <col min="2" max="2" width="24" customWidth="1"/>
    <col min="3" max="3" width="20.42578125" customWidth="1"/>
    <col min="4" max="4" width="16.7109375" customWidth="1"/>
    <col min="5" max="5" width="24.140625" customWidth="1"/>
    <col min="6" max="6" width="14.5703125" customWidth="1"/>
    <col min="7" max="7" width="14.85546875" customWidth="1"/>
    <col min="8" max="8" width="14.7109375" customWidth="1"/>
    <col min="9" max="9" width="12.5703125" customWidth="1"/>
    <col min="10" max="10" width="12" customWidth="1"/>
  </cols>
  <sheetData>
    <row r="1" spans="1:10" ht="15.75" x14ac:dyDescent="0.25">
      <c r="A1" s="146" t="s">
        <v>57</v>
      </c>
      <c r="B1" s="146"/>
      <c r="C1" s="146"/>
      <c r="D1" s="146"/>
      <c r="E1" s="146"/>
      <c r="F1" s="146"/>
      <c r="G1" s="146"/>
      <c r="H1" s="146"/>
      <c r="I1" s="146"/>
      <c r="J1" s="146"/>
    </row>
    <row r="2" spans="1:10" ht="15.75" x14ac:dyDescent="0.25">
      <c r="A2" s="147" t="s">
        <v>58</v>
      </c>
      <c r="B2" s="147"/>
      <c r="C2" s="147"/>
      <c r="D2" s="147"/>
      <c r="E2" s="147"/>
      <c r="F2" s="147"/>
      <c r="G2" s="147"/>
      <c r="H2" s="147"/>
      <c r="I2" s="147"/>
      <c r="J2" s="147"/>
    </row>
    <row r="3" spans="1:10" ht="22.5" customHeight="1" x14ac:dyDescent="0.25">
      <c r="A3" s="148" t="s">
        <v>59</v>
      </c>
      <c r="B3" s="148"/>
      <c r="C3" s="148"/>
      <c r="D3" s="148"/>
      <c r="E3" s="148"/>
      <c r="F3" s="148"/>
      <c r="G3" s="148"/>
      <c r="H3" s="148"/>
      <c r="I3" s="148"/>
      <c r="J3" s="148"/>
    </row>
    <row r="4" spans="1:10" ht="15.75" x14ac:dyDescent="0.25">
      <c r="A4" s="65"/>
      <c r="B4" s="65"/>
      <c r="C4" s="65"/>
      <c r="D4" s="65"/>
      <c r="E4" s="65"/>
      <c r="F4" s="65"/>
      <c r="G4" s="65"/>
      <c r="H4" s="65"/>
      <c r="I4" s="65"/>
      <c r="J4" s="65"/>
    </row>
    <row r="5" spans="1:10" ht="15.75" x14ac:dyDescent="0.25">
      <c r="A5" s="149" t="s">
        <v>0</v>
      </c>
      <c r="B5" s="149" t="s">
        <v>60</v>
      </c>
      <c r="C5" s="149" t="s">
        <v>61</v>
      </c>
      <c r="D5" s="149" t="s">
        <v>62</v>
      </c>
      <c r="E5" s="149" t="s">
        <v>63</v>
      </c>
      <c r="F5" s="152" t="s">
        <v>64</v>
      </c>
      <c r="G5" s="152"/>
      <c r="H5" s="152"/>
      <c r="I5" s="152"/>
      <c r="J5" s="152"/>
    </row>
    <row r="6" spans="1:10" ht="15.75" x14ac:dyDescent="0.25">
      <c r="A6" s="150"/>
      <c r="B6" s="150"/>
      <c r="C6" s="150"/>
      <c r="D6" s="150"/>
      <c r="E6" s="150"/>
      <c r="F6" s="152" t="s">
        <v>2</v>
      </c>
      <c r="G6" s="152" t="s">
        <v>3</v>
      </c>
      <c r="H6" s="152"/>
      <c r="I6" s="152"/>
      <c r="J6" s="152"/>
    </row>
    <row r="7" spans="1:10" ht="31.5" x14ac:dyDescent="0.25">
      <c r="A7" s="151"/>
      <c r="B7" s="151"/>
      <c r="C7" s="151"/>
      <c r="D7" s="151"/>
      <c r="E7" s="151"/>
      <c r="F7" s="152"/>
      <c r="G7" s="66" t="s">
        <v>65</v>
      </c>
      <c r="H7" s="66" t="s">
        <v>65</v>
      </c>
      <c r="I7" s="66" t="s">
        <v>65</v>
      </c>
      <c r="J7" s="66" t="s">
        <v>66</v>
      </c>
    </row>
    <row r="8" spans="1:10" x14ac:dyDescent="0.25">
      <c r="A8" s="67">
        <v>1</v>
      </c>
      <c r="B8" s="67">
        <v>2</v>
      </c>
      <c r="C8" s="67">
        <v>3</v>
      </c>
      <c r="D8" s="67">
        <v>4</v>
      </c>
      <c r="E8" s="67">
        <v>5</v>
      </c>
      <c r="F8" s="67">
        <v>6</v>
      </c>
      <c r="G8" s="67">
        <v>7</v>
      </c>
      <c r="H8" s="67">
        <v>8</v>
      </c>
      <c r="I8" s="67">
        <v>9</v>
      </c>
      <c r="J8" s="67">
        <v>10</v>
      </c>
    </row>
    <row r="9" spans="1:10" ht="15.75" x14ac:dyDescent="0.25">
      <c r="A9" s="70"/>
      <c r="B9" s="71"/>
      <c r="C9" s="68"/>
      <c r="D9" s="68"/>
      <c r="E9" s="69"/>
      <c r="F9" s="68"/>
      <c r="G9" s="68"/>
      <c r="H9" s="69"/>
      <c r="I9" s="69"/>
      <c r="J9" s="69"/>
    </row>
    <row r="10" spans="1:10" ht="15.75" x14ac:dyDescent="0.25">
      <c r="A10" s="70"/>
      <c r="B10" s="71"/>
      <c r="C10" s="68"/>
      <c r="D10" s="68"/>
      <c r="E10" s="68"/>
      <c r="F10" s="68"/>
      <c r="G10" s="68"/>
      <c r="H10" s="68"/>
      <c r="I10" s="68"/>
      <c r="J10" s="68"/>
    </row>
    <row r="11" spans="1:10" ht="15.75" x14ac:dyDescent="0.25">
      <c r="A11" s="70"/>
      <c r="B11" s="71"/>
      <c r="C11" s="68"/>
      <c r="D11" s="68"/>
      <c r="E11" s="68"/>
      <c r="F11" s="68"/>
      <c r="G11" s="68"/>
      <c r="H11" s="68"/>
      <c r="I11" s="68"/>
      <c r="J11" s="68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8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"/>
  <sheetViews>
    <sheetView view="pageBreakPreview" zoomScale="80" zoomScaleNormal="80" zoomScaleSheetLayoutView="80" workbookViewId="0">
      <selection activeCell="A10" sqref="A10:K10"/>
    </sheetView>
  </sheetViews>
  <sheetFormatPr defaultRowHeight="15" x14ac:dyDescent="0.25"/>
  <cols>
    <col min="1" max="1" width="10.5703125" customWidth="1"/>
    <col min="2" max="2" width="30.140625" customWidth="1"/>
    <col min="3" max="3" width="17.42578125" customWidth="1"/>
    <col min="4" max="4" width="8.85546875" customWidth="1"/>
    <col min="5" max="5" width="9.42578125" customWidth="1"/>
    <col min="6" max="6" width="8.7109375" customWidth="1"/>
    <col min="7" max="7" width="10.28515625" customWidth="1"/>
    <col min="8" max="8" width="9.5703125" customWidth="1"/>
    <col min="11" max="11" width="30.140625" customWidth="1"/>
  </cols>
  <sheetData>
    <row r="1" spans="1:11" x14ac:dyDescent="0.25">
      <c r="A1" s="72"/>
      <c r="B1" s="72"/>
      <c r="C1" s="72"/>
      <c r="D1" s="72"/>
      <c r="E1" s="72"/>
      <c r="F1" s="72"/>
      <c r="G1" s="72"/>
      <c r="H1" s="72"/>
      <c r="I1" s="72"/>
      <c r="J1" s="72"/>
      <c r="K1" s="80" t="s">
        <v>67</v>
      </c>
    </row>
    <row r="2" spans="1:11" x14ac:dyDescent="0.25">
      <c r="A2" s="158" t="s">
        <v>68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</row>
    <row r="3" spans="1:11" x14ac:dyDescent="0.25">
      <c r="A3" s="158"/>
      <c r="B3" s="158"/>
      <c r="C3" s="158"/>
      <c r="D3" s="158"/>
      <c r="E3" s="158"/>
      <c r="F3" s="158"/>
      <c r="G3" s="158"/>
      <c r="H3" s="158"/>
      <c r="I3" s="158"/>
      <c r="J3" s="158"/>
      <c r="K3" s="158"/>
    </row>
    <row r="4" spans="1:11" x14ac:dyDescent="0.25">
      <c r="A4" s="72"/>
      <c r="B4" s="79"/>
      <c r="C4" s="72"/>
      <c r="D4" s="72"/>
      <c r="E4" s="72"/>
      <c r="F4" s="72"/>
      <c r="G4" s="72"/>
      <c r="H4" s="72"/>
      <c r="I4" s="72"/>
      <c r="J4" s="72"/>
      <c r="K4" s="72"/>
    </row>
    <row r="5" spans="1:11" x14ac:dyDescent="0.25">
      <c r="A5" s="157" t="s">
        <v>69</v>
      </c>
      <c r="B5" s="157" t="s">
        <v>80</v>
      </c>
      <c r="C5" s="157" t="s">
        <v>70</v>
      </c>
      <c r="D5" s="157" t="s">
        <v>71</v>
      </c>
      <c r="E5" s="157"/>
      <c r="F5" s="157"/>
      <c r="G5" s="157"/>
      <c r="H5" s="157"/>
      <c r="I5" s="157"/>
      <c r="J5" s="157"/>
      <c r="K5" s="157" t="s">
        <v>72</v>
      </c>
    </row>
    <row r="6" spans="1:11" ht="103.5" customHeight="1" x14ac:dyDescent="0.25">
      <c r="A6" s="157"/>
      <c r="B6" s="157"/>
      <c r="C6" s="157"/>
      <c r="D6" s="74" t="s">
        <v>73</v>
      </c>
      <c r="E6" s="74" t="s">
        <v>74</v>
      </c>
      <c r="F6" s="74" t="s">
        <v>75</v>
      </c>
      <c r="G6" s="74" t="s">
        <v>76</v>
      </c>
      <c r="H6" s="74" t="s">
        <v>77</v>
      </c>
      <c r="I6" s="74" t="s">
        <v>78</v>
      </c>
      <c r="J6" s="74" t="s">
        <v>79</v>
      </c>
      <c r="K6" s="157"/>
    </row>
    <row r="7" spans="1:11" x14ac:dyDescent="0.25">
      <c r="A7" s="74">
        <v>1</v>
      </c>
      <c r="B7" s="74">
        <v>2</v>
      </c>
      <c r="C7" s="74">
        <v>3</v>
      </c>
      <c r="D7" s="74">
        <v>4</v>
      </c>
      <c r="E7" s="74">
        <v>5</v>
      </c>
      <c r="F7" s="74">
        <v>6</v>
      </c>
      <c r="G7" s="74">
        <v>7</v>
      </c>
      <c r="H7" s="74">
        <v>8</v>
      </c>
      <c r="I7" s="75">
        <v>9</v>
      </c>
      <c r="J7" s="74">
        <v>10</v>
      </c>
      <c r="K7" s="76">
        <v>11</v>
      </c>
    </row>
    <row r="8" spans="1:11" ht="90.75" customHeight="1" x14ac:dyDescent="0.25">
      <c r="A8" s="74">
        <v>1</v>
      </c>
      <c r="B8" s="73" t="s">
        <v>87</v>
      </c>
      <c r="C8" s="81">
        <v>30</v>
      </c>
      <c r="D8" s="82">
        <v>32</v>
      </c>
      <c r="E8" s="82">
        <v>33.28</v>
      </c>
      <c r="F8" s="82">
        <v>34.911200000000001</v>
      </c>
      <c r="G8" s="82">
        <v>35.311199999999999</v>
      </c>
      <c r="H8" s="82">
        <v>35.511200000000002</v>
      </c>
      <c r="I8" s="82">
        <v>35.811199999999999</v>
      </c>
      <c r="J8" s="81" t="s">
        <v>89</v>
      </c>
      <c r="K8" s="81">
        <v>37.61</v>
      </c>
    </row>
    <row r="9" spans="1:11" ht="127.5" customHeight="1" x14ac:dyDescent="0.25">
      <c r="A9" s="74">
        <v>2</v>
      </c>
      <c r="B9" s="73" t="s">
        <v>88</v>
      </c>
      <c r="C9" s="77">
        <v>0.06</v>
      </c>
      <c r="D9" s="78">
        <v>0.09</v>
      </c>
      <c r="E9" s="83">
        <v>8.6400000000000005E-2</v>
      </c>
      <c r="F9" s="83">
        <v>8.2900000000000001E-2</v>
      </c>
      <c r="G9" s="83">
        <v>7.3700000000000002E-2</v>
      </c>
      <c r="H9" s="83">
        <v>6.4500000000000002E-2</v>
      </c>
      <c r="I9" s="83">
        <v>5.5300000000000002E-2</v>
      </c>
      <c r="J9" s="77" t="s">
        <v>90</v>
      </c>
      <c r="K9" s="84" t="s">
        <v>96</v>
      </c>
    </row>
    <row r="10" spans="1:11" ht="104.25" customHeight="1" x14ac:dyDescent="0.25">
      <c r="A10" s="154"/>
      <c r="B10" s="155"/>
      <c r="C10" s="155"/>
      <c r="D10" s="155"/>
      <c r="E10" s="155"/>
      <c r="F10" s="155"/>
      <c r="G10" s="155"/>
      <c r="H10" s="155"/>
      <c r="I10" s="155"/>
      <c r="J10" s="155"/>
      <c r="K10" s="156"/>
    </row>
  </sheetData>
  <mergeCells count="7">
    <mergeCell ref="A10:K10"/>
    <mergeCell ref="D5:J5"/>
    <mergeCell ref="A2:K3"/>
    <mergeCell ref="K5:K6"/>
    <mergeCell ref="A5:A6"/>
    <mergeCell ref="B5:B6"/>
    <mergeCell ref="C5:C6"/>
  </mergeCells>
  <pageMargins left="0.7" right="0.7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2'!Print_Area</vt:lpstr>
      <vt:lpstr>'Таблица 2'!Print_Titles</vt:lpstr>
      <vt:lpstr>'Таблица 3'!Область_печати</vt:lpstr>
      <vt:lpstr>'Таблица 4'!Область_печати</vt:lpstr>
      <vt:lpstr>'Таблица 5'!Область_печати</vt:lpstr>
      <vt:lpstr>'Таблица 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2022-05-23T05:46:34Z</dcterms:modified>
</cp:coreProperties>
</file>