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1 дороги\МП\733-п от 06.12.2019г - копия\"/>
    </mc:Choice>
  </mc:AlternateContent>
  <xr:revisionPtr revIDLastSave="0" documentId="13_ncr:1_{0F7FA285-DAE2-410B-92DC-7B239E7041AC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мероприятия'!$3:$5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4" l="1"/>
  <c r="G54" i="4" l="1"/>
  <c r="H54" i="4" l="1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F12" i="4" l="1"/>
  <c r="E43" i="4"/>
  <c r="E38" i="4"/>
  <c r="E36" i="4"/>
  <c r="E35" i="4"/>
  <c r="E34" i="4"/>
  <c r="E33" i="4"/>
  <c r="E32" i="4"/>
  <c r="E30" i="4"/>
  <c r="E21" i="4"/>
  <c r="E19" i="4"/>
  <c r="E17" i="4"/>
  <c r="E16" i="4"/>
  <c r="E15" i="4"/>
  <c r="E14" i="4"/>
  <c r="E13" i="4"/>
  <c r="E9" i="4"/>
  <c r="E8" i="4"/>
  <c r="E7" i="4"/>
  <c r="F22" i="4" l="1"/>
  <c r="E22" i="4" s="1"/>
  <c r="F55" i="4" l="1"/>
  <c r="E55" i="4" s="1"/>
  <c r="E23" i="4"/>
  <c r="F10" i="4"/>
  <c r="Q12" i="4"/>
  <c r="P12" i="4"/>
  <c r="O12" i="4"/>
  <c r="N12" i="4"/>
  <c r="M12" i="4"/>
  <c r="L12" i="4"/>
  <c r="K12" i="4"/>
  <c r="J12" i="4"/>
  <c r="I12" i="4"/>
  <c r="H12" i="4"/>
  <c r="G12" i="4"/>
  <c r="F54" i="4" l="1"/>
  <c r="E54" i="4" s="1"/>
  <c r="F48" i="4"/>
  <c r="F28" i="4"/>
  <c r="F41" i="4" s="1"/>
  <c r="E10" i="4"/>
  <c r="E12" i="4"/>
  <c r="G51" i="4"/>
  <c r="H51" i="4"/>
  <c r="I51" i="4"/>
  <c r="J51" i="4"/>
  <c r="K51" i="4"/>
  <c r="L51" i="4"/>
  <c r="M51" i="4"/>
  <c r="N51" i="4"/>
  <c r="O51" i="4"/>
  <c r="P51" i="4"/>
  <c r="Q51" i="4"/>
  <c r="G53" i="4"/>
  <c r="H53" i="4"/>
  <c r="I53" i="4"/>
  <c r="J53" i="4"/>
  <c r="K53" i="4"/>
  <c r="L53" i="4"/>
  <c r="M53" i="4"/>
  <c r="N53" i="4"/>
  <c r="O53" i="4"/>
  <c r="P53" i="4"/>
  <c r="Q53" i="4"/>
  <c r="F53" i="4"/>
  <c r="F51" i="4"/>
  <c r="G45" i="4"/>
  <c r="H45" i="4"/>
  <c r="I45" i="4"/>
  <c r="J45" i="4"/>
  <c r="K45" i="4"/>
  <c r="L45" i="4"/>
  <c r="M45" i="4"/>
  <c r="N45" i="4"/>
  <c r="O45" i="4"/>
  <c r="P45" i="4"/>
  <c r="Q45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H49" i="4"/>
  <c r="I49" i="4"/>
  <c r="J49" i="4"/>
  <c r="K49" i="4"/>
  <c r="L49" i="4"/>
  <c r="M49" i="4"/>
  <c r="N49" i="4"/>
  <c r="O49" i="4"/>
  <c r="P49" i="4"/>
  <c r="Q49" i="4"/>
  <c r="F47" i="4"/>
  <c r="F46" i="4"/>
  <c r="F45" i="4"/>
  <c r="F25" i="4"/>
  <c r="E45" i="4" l="1"/>
  <c r="E46" i="4"/>
  <c r="E47" i="4"/>
  <c r="E51" i="4"/>
  <c r="E53" i="4"/>
  <c r="Q20" i="4"/>
  <c r="Q52" i="4" s="1"/>
  <c r="Q50" i="4" s="1"/>
  <c r="P20" i="4"/>
  <c r="P52" i="4" s="1"/>
  <c r="P50" i="4" s="1"/>
  <c r="O20" i="4"/>
  <c r="O52" i="4" s="1"/>
  <c r="O50" i="4" s="1"/>
  <c r="N20" i="4"/>
  <c r="N52" i="4" s="1"/>
  <c r="N50" i="4" s="1"/>
  <c r="G49" i="4"/>
  <c r="F11" i="4" l="1"/>
  <c r="E11" i="4" l="1"/>
  <c r="F6" i="4"/>
  <c r="F49" i="4"/>
  <c r="Q48" i="4"/>
  <c r="Q44" i="4" s="1"/>
  <c r="P48" i="4"/>
  <c r="P44" i="4" s="1"/>
  <c r="O48" i="4"/>
  <c r="O44" i="4" s="1"/>
  <c r="N48" i="4"/>
  <c r="N44" i="4" s="1"/>
  <c r="L48" i="4"/>
  <c r="L44" i="4" s="1"/>
  <c r="K48" i="4"/>
  <c r="K44" i="4" s="1"/>
  <c r="J48" i="4"/>
  <c r="J44" i="4" s="1"/>
  <c r="I48" i="4"/>
  <c r="I44" i="4" s="1"/>
  <c r="F44" i="4" l="1"/>
  <c r="E49" i="4"/>
  <c r="M48" i="4"/>
  <c r="M44" i="4" s="1"/>
  <c r="M28" i="4"/>
  <c r="H48" i="4"/>
  <c r="H44" i="4" l="1"/>
  <c r="G52" i="4"/>
  <c r="G48" i="4"/>
  <c r="G50" i="4" l="1"/>
  <c r="G44" i="4"/>
  <c r="E44" i="4" s="1"/>
  <c r="E48" i="4"/>
  <c r="H31" i="4"/>
  <c r="I31" i="4"/>
  <c r="J31" i="4"/>
  <c r="K31" i="4"/>
  <c r="L31" i="4"/>
  <c r="M31" i="4"/>
  <c r="N31" i="4"/>
  <c r="O31" i="4"/>
  <c r="P31" i="4"/>
  <c r="Q31" i="4"/>
  <c r="H29" i="4"/>
  <c r="H42" i="4" s="1"/>
  <c r="I29" i="4"/>
  <c r="I42" i="4" s="1"/>
  <c r="J29" i="4"/>
  <c r="J42" i="4" s="1"/>
  <c r="K29" i="4"/>
  <c r="K42" i="4" s="1"/>
  <c r="L29" i="4"/>
  <c r="L42" i="4" s="1"/>
  <c r="M29" i="4"/>
  <c r="M42" i="4" s="1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41" i="4"/>
  <c r="N28" i="4"/>
  <c r="N41" i="4" s="1"/>
  <c r="O28" i="4"/>
  <c r="O41" i="4" s="1"/>
  <c r="P28" i="4"/>
  <c r="P41" i="4" s="1"/>
  <c r="Q28" i="4"/>
  <c r="Q41" i="4" s="1"/>
  <c r="H27" i="4"/>
  <c r="H40" i="4" s="1"/>
  <c r="I27" i="4"/>
  <c r="I40" i="4" s="1"/>
  <c r="J27" i="4"/>
  <c r="J40" i="4" s="1"/>
  <c r="K27" i="4"/>
  <c r="K40" i="4" s="1"/>
  <c r="L27" i="4"/>
  <c r="L40" i="4" s="1"/>
  <c r="M27" i="4"/>
  <c r="M40" i="4" s="1"/>
  <c r="N27" i="4"/>
  <c r="O27" i="4"/>
  <c r="O40" i="4" s="1"/>
  <c r="P27" i="4"/>
  <c r="P40" i="4" s="1"/>
  <c r="Q27" i="4"/>
  <c r="Q40" i="4" s="1"/>
  <c r="N26" i="4"/>
  <c r="N39" i="4" s="1"/>
  <c r="O26" i="4"/>
  <c r="O39" i="4" s="1"/>
  <c r="P26" i="4"/>
  <c r="P39" i="4" s="1"/>
  <c r="Q26" i="4"/>
  <c r="Q39" i="4" s="1"/>
  <c r="H25" i="4"/>
  <c r="I25" i="4"/>
  <c r="J25" i="4"/>
  <c r="K25" i="4"/>
  <c r="L25" i="4"/>
  <c r="M25" i="4"/>
  <c r="N25" i="4"/>
  <c r="O25" i="4"/>
  <c r="P25" i="4"/>
  <c r="Q25" i="4"/>
  <c r="M20" i="4"/>
  <c r="M52" i="4" s="1"/>
  <c r="M50" i="4" s="1"/>
  <c r="L20" i="4"/>
  <c r="K20" i="4"/>
  <c r="J20" i="4"/>
  <c r="J18" i="4" s="1"/>
  <c r="I20" i="4"/>
  <c r="H20" i="4"/>
  <c r="H52" i="4" s="1"/>
  <c r="H50" i="4" s="1"/>
  <c r="N18" i="4"/>
  <c r="O18" i="4"/>
  <c r="P18" i="4"/>
  <c r="Q18" i="4"/>
  <c r="H6" i="4"/>
  <c r="I6" i="4"/>
  <c r="J6" i="4"/>
  <c r="K6" i="4"/>
  <c r="L6" i="4"/>
  <c r="M6" i="4"/>
  <c r="N6" i="4"/>
  <c r="O6" i="4"/>
  <c r="P6" i="4"/>
  <c r="Q6" i="4"/>
  <c r="F20" i="4"/>
  <c r="F18" i="4" l="1"/>
  <c r="E20" i="4"/>
  <c r="O24" i="4"/>
  <c r="Q37" i="4"/>
  <c r="M26" i="4"/>
  <c r="M39" i="4" s="1"/>
  <c r="M37" i="4" s="1"/>
  <c r="L26" i="4"/>
  <c r="L39" i="4" s="1"/>
  <c r="L37" i="4" s="1"/>
  <c r="L52" i="4"/>
  <c r="L50" i="4" s="1"/>
  <c r="I18" i="4"/>
  <c r="I52" i="4"/>
  <c r="I50" i="4" s="1"/>
  <c r="M18" i="4"/>
  <c r="Q24" i="4"/>
  <c r="O37" i="4"/>
  <c r="F26" i="4"/>
  <c r="F39" i="4" s="1"/>
  <c r="F52" i="4"/>
  <c r="K18" i="4"/>
  <c r="K52" i="4"/>
  <c r="K50" i="4" s="1"/>
  <c r="F29" i="4"/>
  <c r="J26" i="4"/>
  <c r="J39" i="4" s="1"/>
  <c r="J37" i="4" s="1"/>
  <c r="J52" i="4"/>
  <c r="J50" i="4" s="1"/>
  <c r="P24" i="4"/>
  <c r="N24" i="4"/>
  <c r="J24" i="4"/>
  <c r="P37" i="4"/>
  <c r="I26" i="4"/>
  <c r="I39" i="4" s="1"/>
  <c r="I37" i="4" s="1"/>
  <c r="H18" i="4"/>
  <c r="H26" i="4"/>
  <c r="H39" i="4" s="1"/>
  <c r="H37" i="4" s="1"/>
  <c r="L18" i="4"/>
  <c r="K26" i="4"/>
  <c r="K24" i="4" s="1"/>
  <c r="N40" i="4"/>
  <c r="N37" i="4" s="1"/>
  <c r="M24" i="4" l="1"/>
  <c r="F50" i="4"/>
  <c r="E52" i="4"/>
  <c r="L24" i="4"/>
  <c r="I24" i="4"/>
  <c r="H24" i="4"/>
  <c r="K39" i="4"/>
  <c r="K37" i="4" s="1"/>
  <c r="G29" i="4" l="1"/>
  <c r="E29" i="4" s="1"/>
  <c r="G26" i="4"/>
  <c r="E26" i="4" s="1"/>
  <c r="G25" i="4"/>
  <c r="E25" i="4" s="1"/>
  <c r="G6" i="4"/>
  <c r="E6" i="4" s="1"/>
  <c r="F31" i="4" l="1"/>
  <c r="G31" i="4"/>
  <c r="E31" i="4" l="1"/>
  <c r="G42" i="4"/>
  <c r="F42" i="4"/>
  <c r="F27" i="4"/>
  <c r="G27" i="4"/>
  <c r="G39" i="4"/>
  <c r="E39" i="4" s="1"/>
  <c r="E27" i="4" l="1"/>
  <c r="E42" i="4"/>
  <c r="F24" i="4"/>
  <c r="F40" i="4"/>
  <c r="G40" i="4"/>
  <c r="E40" i="4" l="1"/>
  <c r="F37" i="4"/>
  <c r="G18" i="4"/>
  <c r="E18" i="4" s="1"/>
  <c r="G28" i="4"/>
  <c r="G24" i="4" l="1"/>
  <c r="E24" i="4" s="1"/>
  <c r="E28" i="4"/>
  <c r="G41" i="4"/>
  <c r="E41" i="4" s="1"/>
  <c r="E50" i="4"/>
  <c r="G37" i="4" l="1"/>
  <c r="E37" i="4" s="1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<sst xmlns="http://schemas.openxmlformats.org/spreadsheetml/2006/main" count="92" uniqueCount="49">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</sst>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0\ _₽_-;_-* &quot;-&quot;???\ _₽_-;_-@_-"/>
    <numFmt numFmtId="165" formatCode="#,##0.00000"/>
    <numFmt numFmtId="166" formatCode="_-* #,##0.00000_-;\-* #,##0.00000_-;_-* &quot;-&quot;??_-;_-@_-"/>
    <numFmt numFmtId="168" formatCode="_-* #,##0.0000000\ _₽_-;\-* #,##0.00000\ _₽_-;_-* &quot;-&quot;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5" fillId="0" borderId="0" applyFont="0" applyFill="0" applyBorder="0" applyAlignment="0" applyProtection="0"/>
  </cellStyleXfs>
  <cellXfs count="32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3" fillId="0" borderId="0" xfId="3" applyNumberFormat="1" applyFont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55"/>
  <sheetViews>
    <sheetView tabSelected="1" topLeftCell="C4" zoomScale="91" zoomScaleNormal="91" zoomScaleSheetLayoutView="91" workbookViewId="0">
      <selection activeCell="S27" sqref="S27:S32"/>
    </sheetView>
  </sheetViews>
  <sheetFormatPr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17.4257812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6.5" customHeight="1" x14ac:dyDescent="0.2">
      <c r="A1" s="21" t="s">
        <v>45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7" x14ac:dyDescent="0.2">
      <c r="B2" s="1"/>
      <c r="C2" s="1"/>
      <c r="D2" s="1"/>
      <c r="E2" s="1"/>
      <c r="F2" s="1"/>
      <c r="G2" s="1"/>
    </row>
    <row r="3" spans="1:17" s="4" customFormat="1" ht="34.5" customHeight="1" x14ac:dyDescent="0.2">
      <c r="A3" s="22" t="s">
        <v>2</v>
      </c>
      <c r="B3" s="22" t="s">
        <v>3</v>
      </c>
      <c r="C3" s="22" t="s">
        <v>19</v>
      </c>
      <c r="D3" s="22" t="s">
        <v>4</v>
      </c>
      <c r="E3" s="22" t="s">
        <v>5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s="4" customFormat="1" x14ac:dyDescent="0.2">
      <c r="A4" s="22"/>
      <c r="B4" s="22"/>
      <c r="C4" s="22"/>
      <c r="D4" s="22"/>
      <c r="E4" s="5" t="s">
        <v>6</v>
      </c>
      <c r="F4" s="5" t="s">
        <v>1</v>
      </c>
      <c r="G4" s="5" t="s">
        <v>7</v>
      </c>
      <c r="H4" s="6" t="s">
        <v>22</v>
      </c>
      <c r="I4" s="5" t="s">
        <v>23</v>
      </c>
      <c r="J4" s="5" t="s">
        <v>24</v>
      </c>
      <c r="K4" s="5" t="s">
        <v>25</v>
      </c>
      <c r="L4" s="5" t="s">
        <v>26</v>
      </c>
      <c r="M4" s="5" t="s">
        <v>27</v>
      </c>
      <c r="N4" s="5" t="s">
        <v>28</v>
      </c>
      <c r="O4" s="5" t="s">
        <v>29</v>
      </c>
      <c r="P4" s="5" t="s">
        <v>30</v>
      </c>
      <c r="Q4" s="5" t="s">
        <v>31</v>
      </c>
    </row>
    <row r="5" spans="1:17" s="4" customFormat="1" x14ac:dyDescent="0.2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8</v>
      </c>
      <c r="G5" s="5" t="s">
        <v>32</v>
      </c>
      <c r="H5" s="6" t="s">
        <v>33</v>
      </c>
      <c r="I5" s="5" t="s">
        <v>34</v>
      </c>
      <c r="J5" s="5" t="s">
        <v>35</v>
      </c>
      <c r="K5" s="5" t="s">
        <v>36</v>
      </c>
      <c r="L5" s="5" t="s">
        <v>37</v>
      </c>
      <c r="M5" s="5" t="s">
        <v>38</v>
      </c>
      <c r="N5" s="5" t="s">
        <v>39</v>
      </c>
      <c r="O5" s="5" t="s">
        <v>40</v>
      </c>
      <c r="P5" s="5" t="s">
        <v>41</v>
      </c>
      <c r="Q5" s="5" t="s">
        <v>42</v>
      </c>
    </row>
    <row r="6" spans="1:17" s="4" customFormat="1" ht="12.75" customHeight="1" x14ac:dyDescent="0.2">
      <c r="A6" s="23" t="s">
        <v>17</v>
      </c>
      <c r="B6" s="23" t="s">
        <v>48</v>
      </c>
      <c r="C6" s="22" t="s">
        <v>43</v>
      </c>
      <c r="D6" s="7" t="s">
        <v>0</v>
      </c>
      <c r="E6" s="8">
        <f>SUM(F6:Q6)</f>
        <v>661479.58400000015</v>
      </c>
      <c r="F6" s="8">
        <f>SUM(F7:F11)</f>
        <v>31270.940000000002</v>
      </c>
      <c r="G6" s="8">
        <f t="shared" ref="G6:Q6" si="0">SUM(G7:G11)</f>
        <v>41044</v>
      </c>
      <c r="H6" s="9">
        <f t="shared" si="0"/>
        <v>53852.722000000002</v>
      </c>
      <c r="I6" s="8">
        <f t="shared" si="0"/>
        <v>53852.722000000002</v>
      </c>
      <c r="J6" s="8">
        <f t="shared" si="0"/>
        <v>54929.7</v>
      </c>
      <c r="K6" s="8">
        <f t="shared" si="0"/>
        <v>56028.4</v>
      </c>
      <c r="L6" s="8">
        <f t="shared" si="0"/>
        <v>57148.9</v>
      </c>
      <c r="M6" s="8">
        <f t="shared" si="0"/>
        <v>58291.9</v>
      </c>
      <c r="N6" s="8">
        <f t="shared" si="0"/>
        <v>60064.2</v>
      </c>
      <c r="O6" s="8">
        <f t="shared" si="0"/>
        <v>62466.7</v>
      </c>
      <c r="P6" s="8">
        <f t="shared" si="0"/>
        <v>64965.4</v>
      </c>
      <c r="Q6" s="8">
        <f t="shared" si="0"/>
        <v>67564</v>
      </c>
    </row>
    <row r="7" spans="1:17" s="4" customFormat="1" ht="25.5" x14ac:dyDescent="0.2">
      <c r="A7" s="24"/>
      <c r="B7" s="24"/>
      <c r="C7" s="22"/>
      <c r="D7" s="10" t="s">
        <v>20</v>
      </c>
      <c r="E7" s="11">
        <f t="shared" ref="E7:E55" si="1">SUM(F7:Q7)</f>
        <v>0</v>
      </c>
      <c r="F7" s="11">
        <v>0</v>
      </c>
      <c r="G7" s="11">
        <v>0</v>
      </c>
      <c r="H7" s="12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</row>
    <row r="8" spans="1:17" s="4" customFormat="1" ht="25.5" x14ac:dyDescent="0.2">
      <c r="A8" s="24"/>
      <c r="B8" s="24"/>
      <c r="C8" s="22"/>
      <c r="D8" s="10" t="s">
        <v>8</v>
      </c>
      <c r="E8" s="11">
        <f t="shared" si="1"/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x14ac:dyDescent="0.2">
      <c r="A9" s="24"/>
      <c r="B9" s="24"/>
      <c r="C9" s="22"/>
      <c r="D9" s="10" t="s">
        <v>9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ht="25.5" x14ac:dyDescent="0.2">
      <c r="A10" s="24"/>
      <c r="B10" s="24"/>
      <c r="C10" s="22"/>
      <c r="D10" s="10" t="s">
        <v>15</v>
      </c>
      <c r="E10" s="11">
        <f t="shared" si="1"/>
        <v>661479.58400000015</v>
      </c>
      <c r="F10" s="11">
        <f>45812-14541.06</f>
        <v>31270.940000000002</v>
      </c>
      <c r="G10" s="13">
        <v>41044</v>
      </c>
      <c r="H10" s="19">
        <v>53852.722000000002</v>
      </c>
      <c r="I10" s="19">
        <v>53852.722000000002</v>
      </c>
      <c r="J10" s="11">
        <v>54929.7</v>
      </c>
      <c r="K10" s="11">
        <v>56028.4</v>
      </c>
      <c r="L10" s="11">
        <v>57148.9</v>
      </c>
      <c r="M10" s="11">
        <v>58291.9</v>
      </c>
      <c r="N10" s="11">
        <v>60064.2</v>
      </c>
      <c r="O10" s="11">
        <v>62466.7</v>
      </c>
      <c r="P10" s="11">
        <v>64965.4</v>
      </c>
      <c r="Q10" s="11">
        <v>67564</v>
      </c>
    </row>
    <row r="11" spans="1:17" s="4" customFormat="1" x14ac:dyDescent="0.2">
      <c r="A11" s="24"/>
      <c r="B11" s="24"/>
      <c r="C11" s="22"/>
      <c r="D11" s="10" t="s">
        <v>10</v>
      </c>
      <c r="E11" s="11">
        <f t="shared" si="1"/>
        <v>0</v>
      </c>
      <c r="F11" s="11">
        <f>0</f>
        <v>0</v>
      </c>
      <c r="G11" s="11"/>
      <c r="H11" s="12"/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</row>
    <row r="12" spans="1:17" s="4" customFormat="1" ht="15.75" customHeight="1" x14ac:dyDescent="0.2">
      <c r="A12" s="24"/>
      <c r="B12" s="24"/>
      <c r="C12" s="22" t="s">
        <v>46</v>
      </c>
      <c r="D12" s="7" t="s">
        <v>0</v>
      </c>
      <c r="E12" s="8">
        <f>SUM(F12:Q12)</f>
        <v>1888.77889</v>
      </c>
      <c r="F12" s="8">
        <f>SUM(F13:F17)</f>
        <v>1888.77889</v>
      </c>
      <c r="G12" s="8">
        <f t="shared" ref="G12:Q12" si="2">SUM(G13:G17)</f>
        <v>0</v>
      </c>
      <c r="H12" s="9">
        <f t="shared" si="2"/>
        <v>0</v>
      </c>
      <c r="I12" s="8">
        <f t="shared" si="2"/>
        <v>0</v>
      </c>
      <c r="J12" s="8">
        <f t="shared" si="2"/>
        <v>0</v>
      </c>
      <c r="K12" s="8">
        <f t="shared" si="2"/>
        <v>0</v>
      </c>
      <c r="L12" s="8">
        <f t="shared" si="2"/>
        <v>0</v>
      </c>
      <c r="M12" s="8">
        <f t="shared" si="2"/>
        <v>0</v>
      </c>
      <c r="N12" s="8">
        <f t="shared" si="2"/>
        <v>0</v>
      </c>
      <c r="O12" s="8">
        <f t="shared" si="2"/>
        <v>0</v>
      </c>
      <c r="P12" s="8">
        <f t="shared" si="2"/>
        <v>0</v>
      </c>
      <c r="Q12" s="8">
        <f t="shared" si="2"/>
        <v>0</v>
      </c>
    </row>
    <row r="13" spans="1:17" s="4" customFormat="1" ht="25.5" x14ac:dyDescent="0.2">
      <c r="A13" s="24"/>
      <c r="B13" s="24"/>
      <c r="C13" s="22"/>
      <c r="D13" s="10" t="s">
        <v>20</v>
      </c>
      <c r="E13" s="11">
        <f t="shared" si="1"/>
        <v>0</v>
      </c>
      <c r="F13" s="11"/>
      <c r="G13" s="11"/>
      <c r="H13" s="12"/>
      <c r="I13" s="11"/>
      <c r="J13" s="11"/>
      <c r="K13" s="11"/>
      <c r="L13" s="11"/>
      <c r="M13" s="11"/>
      <c r="N13" s="11"/>
      <c r="O13" s="11"/>
      <c r="P13" s="11"/>
      <c r="Q13" s="11"/>
    </row>
    <row r="14" spans="1:17" s="4" customFormat="1" ht="25.5" x14ac:dyDescent="0.2">
      <c r="A14" s="24"/>
      <c r="B14" s="24"/>
      <c r="C14" s="22"/>
      <c r="D14" s="10" t="s">
        <v>8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x14ac:dyDescent="0.2">
      <c r="A15" s="24"/>
      <c r="B15" s="24"/>
      <c r="C15" s="22"/>
      <c r="D15" s="10" t="s">
        <v>9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ht="25.5" x14ac:dyDescent="0.2">
      <c r="A16" s="24"/>
      <c r="B16" s="24"/>
      <c r="C16" s="22"/>
      <c r="D16" s="10" t="s">
        <v>15</v>
      </c>
      <c r="E16" s="11">
        <f t="shared" si="1"/>
        <v>1888.77889</v>
      </c>
      <c r="F16" s="11">
        <v>1888.77889</v>
      </c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x14ac:dyDescent="0.2">
      <c r="A17" s="25"/>
      <c r="B17" s="25"/>
      <c r="C17" s="22"/>
      <c r="D17" s="10" t="s">
        <v>10</v>
      </c>
      <c r="E17" s="11">
        <f t="shared" si="1"/>
        <v>0</v>
      </c>
      <c r="F17" s="11"/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ht="15.75" customHeight="1" x14ac:dyDescent="0.2">
      <c r="A18" s="22" t="s">
        <v>18</v>
      </c>
      <c r="B18" s="26" t="s">
        <v>47</v>
      </c>
      <c r="C18" s="22" t="s">
        <v>16</v>
      </c>
      <c r="D18" s="7" t="s">
        <v>0</v>
      </c>
      <c r="E18" s="8">
        <f>SUM(F18:Q18)</f>
        <v>1148589.8587</v>
      </c>
      <c r="F18" s="8">
        <f>SUM(F19:F23)</f>
        <v>75290.858699999997</v>
      </c>
      <c r="G18" s="8">
        <f t="shared" ref="G18:Q18" si="3">SUM(G19:G23)</f>
        <v>156299</v>
      </c>
      <c r="H18" s="9">
        <f t="shared" si="3"/>
        <v>172510</v>
      </c>
      <c r="I18" s="8">
        <f t="shared" si="3"/>
        <v>185210</v>
      </c>
      <c r="J18" s="8">
        <f t="shared" si="3"/>
        <v>69910</v>
      </c>
      <c r="K18" s="8">
        <f t="shared" si="3"/>
        <v>69910</v>
      </c>
      <c r="L18" s="8">
        <f t="shared" si="3"/>
        <v>69910</v>
      </c>
      <c r="M18" s="8">
        <f t="shared" si="3"/>
        <v>69910</v>
      </c>
      <c r="N18" s="8">
        <f t="shared" si="3"/>
        <v>69910</v>
      </c>
      <c r="O18" s="8">
        <f t="shared" si="3"/>
        <v>69910</v>
      </c>
      <c r="P18" s="8">
        <f t="shared" si="3"/>
        <v>69910</v>
      </c>
      <c r="Q18" s="8">
        <f t="shared" si="3"/>
        <v>69910</v>
      </c>
    </row>
    <row r="19" spans="1:19" s="4" customFormat="1" ht="25.5" x14ac:dyDescent="0.2">
      <c r="A19" s="22"/>
      <c r="B19" s="26"/>
      <c r="C19" s="22"/>
      <c r="D19" s="10" t="s">
        <v>20</v>
      </c>
      <c r="E19" s="11">
        <f t="shared" si="1"/>
        <v>0</v>
      </c>
      <c r="F19" s="11">
        <v>0</v>
      </c>
      <c r="G19" s="11">
        <v>0</v>
      </c>
      <c r="H19" s="12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</row>
    <row r="20" spans="1:19" s="4" customFormat="1" ht="25.5" x14ac:dyDescent="0.2">
      <c r="A20" s="22"/>
      <c r="B20" s="26"/>
      <c r="C20" s="22"/>
      <c r="D20" s="10" t="s">
        <v>8</v>
      </c>
      <c r="E20" s="11">
        <f t="shared" si="1"/>
        <v>15043.73525</v>
      </c>
      <c r="F20" s="11">
        <f>15043.73525</f>
        <v>15043.73525</v>
      </c>
      <c r="G20" s="11"/>
      <c r="H20" s="12">
        <f>0</f>
        <v>0</v>
      </c>
      <c r="I20" s="11">
        <f>0</f>
        <v>0</v>
      </c>
      <c r="J20" s="11">
        <f>0</f>
        <v>0</v>
      </c>
      <c r="K20" s="11">
        <f>0</f>
        <v>0</v>
      </c>
      <c r="L20" s="11">
        <f>0</f>
        <v>0</v>
      </c>
      <c r="M20" s="11">
        <f>0</f>
        <v>0</v>
      </c>
      <c r="N20" s="11">
        <f>0</f>
        <v>0</v>
      </c>
      <c r="O20" s="11">
        <f>0</f>
        <v>0</v>
      </c>
      <c r="P20" s="11">
        <f>0</f>
        <v>0</v>
      </c>
      <c r="Q20" s="11">
        <f>0</f>
        <v>0</v>
      </c>
    </row>
    <row r="21" spans="1:19" s="4" customFormat="1" x14ac:dyDescent="0.2">
      <c r="A21" s="22"/>
      <c r="B21" s="26"/>
      <c r="C21" s="22"/>
      <c r="D21" s="10" t="s">
        <v>9</v>
      </c>
      <c r="E21" s="11">
        <f t="shared" si="1"/>
        <v>0</v>
      </c>
      <c r="F21" s="11">
        <v>0</v>
      </c>
      <c r="G21" s="11">
        <v>0</v>
      </c>
      <c r="H21" s="12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</row>
    <row r="22" spans="1:19" s="4" customFormat="1" ht="25.5" x14ac:dyDescent="0.2">
      <c r="A22" s="22"/>
      <c r="B22" s="26"/>
      <c r="C22" s="22"/>
      <c r="D22" s="10" t="s">
        <v>15</v>
      </c>
      <c r="E22" s="11">
        <f>SUM(F22:Q22)</f>
        <v>789746.12345000007</v>
      </c>
      <c r="F22" s="11">
        <f>36093.03759+23907.61488+936.234-689.76302</f>
        <v>60247.123449999999</v>
      </c>
      <c r="G22" s="11">
        <v>38099</v>
      </c>
      <c r="H22" s="12">
        <v>62210</v>
      </c>
      <c r="I22" s="11">
        <v>69910</v>
      </c>
      <c r="J22" s="11">
        <v>69910</v>
      </c>
      <c r="K22" s="11">
        <v>69910</v>
      </c>
      <c r="L22" s="11">
        <v>69910</v>
      </c>
      <c r="M22" s="11">
        <v>69910</v>
      </c>
      <c r="N22" s="11">
        <v>69910</v>
      </c>
      <c r="O22" s="11">
        <v>69910</v>
      </c>
      <c r="P22" s="11">
        <v>69910</v>
      </c>
      <c r="Q22" s="11">
        <v>69910</v>
      </c>
    </row>
    <row r="23" spans="1:19" s="4" customFormat="1" x14ac:dyDescent="0.2">
      <c r="A23" s="22"/>
      <c r="B23" s="26"/>
      <c r="C23" s="22"/>
      <c r="D23" s="10" t="s">
        <v>10</v>
      </c>
      <c r="E23" s="11">
        <f>SUM(F23:Q23)</f>
        <v>343800</v>
      </c>
      <c r="F23" s="29">
        <f>46824.66705-16354-17620.66705-2500-550-250-6700-1600-500-50-700</f>
        <v>-3.637978807091713E-12</v>
      </c>
      <c r="G23" s="11">
        <v>118200</v>
      </c>
      <c r="H23" s="12">
        <v>110300</v>
      </c>
      <c r="I23" s="11">
        <v>115300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</row>
    <row r="24" spans="1:19" s="4" customFormat="1" ht="16.5" customHeight="1" x14ac:dyDescent="0.2">
      <c r="A24" s="27" t="s">
        <v>11</v>
      </c>
      <c r="B24" s="27"/>
      <c r="C24" s="27"/>
      <c r="D24" s="7" t="s">
        <v>0</v>
      </c>
      <c r="E24" s="8">
        <f t="shared" si="1"/>
        <v>1811958.2215899997</v>
      </c>
      <c r="F24" s="8">
        <f>SUM(F25:F29)</f>
        <v>108450.57759</v>
      </c>
      <c r="G24" s="8">
        <f t="shared" ref="G24:Q24" si="4">SUM(G25:G29)</f>
        <v>197343</v>
      </c>
      <c r="H24" s="8">
        <f t="shared" si="4"/>
        <v>226362.72200000001</v>
      </c>
      <c r="I24" s="8">
        <f t="shared" si="4"/>
        <v>239062.72200000001</v>
      </c>
      <c r="J24" s="8">
        <f t="shared" si="4"/>
        <v>124839.7</v>
      </c>
      <c r="K24" s="8">
        <f t="shared" si="4"/>
        <v>125938.4</v>
      </c>
      <c r="L24" s="8">
        <f t="shared" si="4"/>
        <v>127058.9</v>
      </c>
      <c r="M24" s="8">
        <f t="shared" si="4"/>
        <v>128201.9</v>
      </c>
      <c r="N24" s="8">
        <f t="shared" si="4"/>
        <v>129974.2</v>
      </c>
      <c r="O24" s="8">
        <f t="shared" si="4"/>
        <v>132376.70000000001</v>
      </c>
      <c r="P24" s="8">
        <f t="shared" si="4"/>
        <v>134875.4</v>
      </c>
      <c r="Q24" s="8">
        <f t="shared" si="4"/>
        <v>137474</v>
      </c>
      <c r="S24" s="20"/>
    </row>
    <row r="25" spans="1:19" s="4" customFormat="1" ht="16.5" customHeight="1" x14ac:dyDescent="0.2">
      <c r="A25" s="27"/>
      <c r="B25" s="27"/>
      <c r="C25" s="27"/>
      <c r="D25" s="7" t="s">
        <v>20</v>
      </c>
      <c r="E25" s="8">
        <f t="shared" si="1"/>
        <v>0</v>
      </c>
      <c r="F25" s="8">
        <f>F7+F19</f>
        <v>0</v>
      </c>
      <c r="G25" s="8">
        <f t="shared" ref="G25:Q25" si="5">G7+G19</f>
        <v>0</v>
      </c>
      <c r="H25" s="9">
        <f t="shared" si="5"/>
        <v>0</v>
      </c>
      <c r="I25" s="8">
        <f t="shared" si="5"/>
        <v>0</v>
      </c>
      <c r="J25" s="8">
        <f t="shared" si="5"/>
        <v>0</v>
      </c>
      <c r="K25" s="8">
        <f t="shared" si="5"/>
        <v>0</v>
      </c>
      <c r="L25" s="8">
        <f t="shared" si="5"/>
        <v>0</v>
      </c>
      <c r="M25" s="8">
        <f t="shared" si="5"/>
        <v>0</v>
      </c>
      <c r="N25" s="8">
        <f t="shared" si="5"/>
        <v>0</v>
      </c>
      <c r="O25" s="8">
        <f t="shared" si="5"/>
        <v>0</v>
      </c>
      <c r="P25" s="8">
        <f t="shared" si="5"/>
        <v>0</v>
      </c>
      <c r="Q25" s="8">
        <f t="shared" si="5"/>
        <v>0</v>
      </c>
      <c r="S25" s="20"/>
    </row>
    <row r="26" spans="1:19" s="4" customFormat="1" ht="38.25" x14ac:dyDescent="0.2">
      <c r="A26" s="27"/>
      <c r="B26" s="27"/>
      <c r="C26" s="27"/>
      <c r="D26" s="7" t="s">
        <v>8</v>
      </c>
      <c r="E26" s="8">
        <f t="shared" si="1"/>
        <v>15043.73525</v>
      </c>
      <c r="F26" s="8">
        <f>F8+F20</f>
        <v>15043.73525</v>
      </c>
      <c r="G26" s="8">
        <f>G8+G20</f>
        <v>0</v>
      </c>
      <c r="H26" s="9">
        <f t="shared" ref="H26:Q26" si="6">H8+H20</f>
        <v>0</v>
      </c>
      <c r="I26" s="8">
        <f t="shared" si="6"/>
        <v>0</v>
      </c>
      <c r="J26" s="8">
        <f t="shared" si="6"/>
        <v>0</v>
      </c>
      <c r="K26" s="8">
        <f t="shared" si="6"/>
        <v>0</v>
      </c>
      <c r="L26" s="8">
        <f t="shared" si="6"/>
        <v>0</v>
      </c>
      <c r="M26" s="8">
        <f t="shared" si="6"/>
        <v>0</v>
      </c>
      <c r="N26" s="8">
        <f t="shared" si="6"/>
        <v>0</v>
      </c>
      <c r="O26" s="8">
        <f t="shared" si="6"/>
        <v>0</v>
      </c>
      <c r="P26" s="8">
        <f t="shared" si="6"/>
        <v>0</v>
      </c>
      <c r="Q26" s="8">
        <f t="shared" si="6"/>
        <v>0</v>
      </c>
      <c r="S26" s="20"/>
    </row>
    <row r="27" spans="1:19" s="4" customFormat="1" x14ac:dyDescent="0.2">
      <c r="A27" s="27"/>
      <c r="B27" s="27"/>
      <c r="C27" s="27"/>
      <c r="D27" s="7" t="s">
        <v>9</v>
      </c>
      <c r="E27" s="8">
        <f t="shared" si="1"/>
        <v>0</v>
      </c>
      <c r="F27" s="8">
        <f t="shared" ref="F27:Q27" si="7">F9+F21</f>
        <v>0</v>
      </c>
      <c r="G27" s="8">
        <f t="shared" si="7"/>
        <v>0</v>
      </c>
      <c r="H27" s="9">
        <f t="shared" si="7"/>
        <v>0</v>
      </c>
      <c r="I27" s="8">
        <f t="shared" si="7"/>
        <v>0</v>
      </c>
      <c r="J27" s="8">
        <f t="shared" si="7"/>
        <v>0</v>
      </c>
      <c r="K27" s="8">
        <f t="shared" si="7"/>
        <v>0</v>
      </c>
      <c r="L27" s="8">
        <f t="shared" si="7"/>
        <v>0</v>
      </c>
      <c r="M27" s="8">
        <f t="shared" si="7"/>
        <v>0</v>
      </c>
      <c r="N27" s="8">
        <f t="shared" si="7"/>
        <v>0</v>
      </c>
      <c r="O27" s="8">
        <f t="shared" si="7"/>
        <v>0</v>
      </c>
      <c r="P27" s="8">
        <f t="shared" si="7"/>
        <v>0</v>
      </c>
      <c r="Q27" s="8">
        <f t="shared" si="7"/>
        <v>0</v>
      </c>
      <c r="S27" s="20"/>
    </row>
    <row r="28" spans="1:19" s="4" customFormat="1" ht="38.25" x14ac:dyDescent="0.2">
      <c r="A28" s="27"/>
      <c r="B28" s="27"/>
      <c r="C28" s="27"/>
      <c r="D28" s="7" t="s">
        <v>15</v>
      </c>
      <c r="E28" s="8">
        <f t="shared" si="1"/>
        <v>1453114.4863400001</v>
      </c>
      <c r="F28" s="8">
        <f>F10+F22+F16</f>
        <v>93406.842340000003</v>
      </c>
      <c r="G28" s="8">
        <f t="shared" ref="G28:Q28" si="8">G10+G22</f>
        <v>79143</v>
      </c>
      <c r="H28" s="9">
        <f t="shared" si="8"/>
        <v>116062.72200000001</v>
      </c>
      <c r="I28" s="8">
        <f t="shared" si="8"/>
        <v>123762.72200000001</v>
      </c>
      <c r="J28" s="8">
        <f t="shared" si="8"/>
        <v>124839.7</v>
      </c>
      <c r="K28" s="8">
        <f t="shared" si="8"/>
        <v>125938.4</v>
      </c>
      <c r="L28" s="8">
        <f t="shared" si="8"/>
        <v>127058.9</v>
      </c>
      <c r="M28" s="8">
        <f>M10+M22</f>
        <v>128201.9</v>
      </c>
      <c r="N28" s="8">
        <f t="shared" si="8"/>
        <v>129974.2</v>
      </c>
      <c r="O28" s="8">
        <f t="shared" si="8"/>
        <v>132376.70000000001</v>
      </c>
      <c r="P28" s="8">
        <f t="shared" si="8"/>
        <v>134875.4</v>
      </c>
      <c r="Q28" s="8">
        <f t="shared" si="8"/>
        <v>137474</v>
      </c>
      <c r="S28" s="20"/>
    </row>
    <row r="29" spans="1:19" s="4" customFormat="1" x14ac:dyDescent="0.2">
      <c r="A29" s="27"/>
      <c r="B29" s="27"/>
      <c r="C29" s="27"/>
      <c r="D29" s="7" t="s">
        <v>10</v>
      </c>
      <c r="E29" s="8">
        <f t="shared" si="1"/>
        <v>343800</v>
      </c>
      <c r="F29" s="30">
        <f>F11+F23</f>
        <v>-3.637978807091713E-12</v>
      </c>
      <c r="G29" s="8">
        <f>G11+G23</f>
        <v>118200</v>
      </c>
      <c r="H29" s="9">
        <f t="shared" ref="H29:Q29" si="9">H11+H23</f>
        <v>110300</v>
      </c>
      <c r="I29" s="8">
        <f t="shared" si="9"/>
        <v>115300</v>
      </c>
      <c r="J29" s="8">
        <f t="shared" si="9"/>
        <v>0</v>
      </c>
      <c r="K29" s="8">
        <f t="shared" si="9"/>
        <v>0</v>
      </c>
      <c r="L29" s="8">
        <f t="shared" si="9"/>
        <v>0</v>
      </c>
      <c r="M29" s="8">
        <f t="shared" si="9"/>
        <v>0</v>
      </c>
      <c r="N29" s="8">
        <f t="shared" si="9"/>
        <v>0</v>
      </c>
      <c r="O29" s="8">
        <f t="shared" si="9"/>
        <v>0</v>
      </c>
      <c r="P29" s="8">
        <f t="shared" si="9"/>
        <v>0</v>
      </c>
      <c r="Q29" s="8">
        <f t="shared" si="9"/>
        <v>0</v>
      </c>
      <c r="S29" s="20"/>
    </row>
    <row r="30" spans="1:19" s="4" customFormat="1" x14ac:dyDescent="0.2">
      <c r="A30" s="28" t="s">
        <v>12</v>
      </c>
      <c r="B30" s="28"/>
      <c r="C30" s="14"/>
      <c r="D30" s="14"/>
      <c r="E30" s="11">
        <f t="shared" si="1"/>
        <v>0</v>
      </c>
      <c r="F30" s="11"/>
      <c r="G30" s="11"/>
      <c r="H30" s="15"/>
      <c r="I30" s="14"/>
      <c r="J30" s="14"/>
      <c r="K30" s="14"/>
      <c r="L30" s="14"/>
      <c r="M30" s="14"/>
      <c r="N30" s="14"/>
      <c r="O30" s="14"/>
      <c r="P30" s="14"/>
      <c r="Q30" s="14"/>
      <c r="S30" s="20"/>
    </row>
    <row r="31" spans="1:19" s="4" customFormat="1" ht="16.5" customHeight="1" x14ac:dyDescent="0.2">
      <c r="A31" s="28" t="s">
        <v>13</v>
      </c>
      <c r="B31" s="28"/>
      <c r="C31" s="28"/>
      <c r="D31" s="7" t="s">
        <v>0</v>
      </c>
      <c r="E31" s="8">
        <f t="shared" si="1"/>
        <v>0</v>
      </c>
      <c r="F31" s="8">
        <f t="shared" ref="F31:Q31" si="10">F32+F33+F34+F35+F36</f>
        <v>0</v>
      </c>
      <c r="G31" s="8">
        <f t="shared" si="10"/>
        <v>0</v>
      </c>
      <c r="H31" s="9">
        <f t="shared" si="10"/>
        <v>0</v>
      </c>
      <c r="I31" s="8">
        <f t="shared" si="10"/>
        <v>0</v>
      </c>
      <c r="J31" s="8">
        <f t="shared" si="10"/>
        <v>0</v>
      </c>
      <c r="K31" s="8">
        <f t="shared" si="10"/>
        <v>0</v>
      </c>
      <c r="L31" s="8">
        <f t="shared" si="10"/>
        <v>0</v>
      </c>
      <c r="M31" s="8">
        <f t="shared" si="10"/>
        <v>0</v>
      </c>
      <c r="N31" s="8">
        <f t="shared" si="10"/>
        <v>0</v>
      </c>
      <c r="O31" s="8">
        <f t="shared" si="10"/>
        <v>0</v>
      </c>
      <c r="P31" s="8">
        <f t="shared" si="10"/>
        <v>0</v>
      </c>
      <c r="Q31" s="8">
        <f t="shared" si="10"/>
        <v>0</v>
      </c>
      <c r="S31" s="20"/>
    </row>
    <row r="32" spans="1:19" s="4" customFormat="1" ht="36.75" customHeight="1" x14ac:dyDescent="0.2">
      <c r="A32" s="28"/>
      <c r="B32" s="28"/>
      <c r="C32" s="28"/>
      <c r="D32" s="10" t="s">
        <v>20</v>
      </c>
      <c r="E32" s="11">
        <f t="shared" si="1"/>
        <v>0</v>
      </c>
      <c r="F32" s="8">
        <v>0</v>
      </c>
      <c r="G32" s="8">
        <v>0</v>
      </c>
      <c r="H32" s="12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S32" s="20"/>
    </row>
    <row r="33" spans="1:19" s="4" customFormat="1" ht="25.5" x14ac:dyDescent="0.2">
      <c r="A33" s="28"/>
      <c r="B33" s="28"/>
      <c r="C33" s="28"/>
      <c r="D33" s="10" t="s">
        <v>8</v>
      </c>
      <c r="E33" s="8">
        <f t="shared" si="1"/>
        <v>0</v>
      </c>
      <c r="F33" s="11">
        <v>0</v>
      </c>
      <c r="G33" s="11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x14ac:dyDescent="0.2">
      <c r="A34" s="28"/>
      <c r="B34" s="28"/>
      <c r="C34" s="28"/>
      <c r="D34" s="10" t="s">
        <v>9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ht="25.5" x14ac:dyDescent="0.2">
      <c r="A35" s="28"/>
      <c r="B35" s="28"/>
      <c r="C35" s="28"/>
      <c r="D35" s="10" t="s">
        <v>15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16.5" customHeight="1" x14ac:dyDescent="0.2">
      <c r="A36" s="28"/>
      <c r="B36" s="28"/>
      <c r="C36" s="28"/>
      <c r="D36" s="10" t="s">
        <v>10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28" t="s">
        <v>14</v>
      </c>
      <c r="B37" s="28"/>
      <c r="C37" s="28"/>
      <c r="D37" s="7" t="s">
        <v>0</v>
      </c>
      <c r="E37" s="8">
        <f t="shared" si="1"/>
        <v>1811958.2215899997</v>
      </c>
      <c r="F37" s="9">
        <f>SUM(F38:F42)</f>
        <v>108450.57759</v>
      </c>
      <c r="G37" s="8">
        <f t="shared" ref="G37:Q37" si="11">SUM(G38:G42)</f>
        <v>197343</v>
      </c>
      <c r="H37" s="8">
        <f t="shared" si="11"/>
        <v>226362.72200000001</v>
      </c>
      <c r="I37" s="8">
        <f t="shared" si="11"/>
        <v>239062.72200000001</v>
      </c>
      <c r="J37" s="8">
        <f t="shared" si="11"/>
        <v>124839.7</v>
      </c>
      <c r="K37" s="8">
        <f t="shared" si="11"/>
        <v>125938.4</v>
      </c>
      <c r="L37" s="8">
        <f t="shared" si="11"/>
        <v>127058.9</v>
      </c>
      <c r="M37" s="8">
        <f t="shared" si="11"/>
        <v>128201.9</v>
      </c>
      <c r="N37" s="8">
        <f t="shared" si="11"/>
        <v>129974.2</v>
      </c>
      <c r="O37" s="8">
        <f t="shared" si="11"/>
        <v>132376.70000000001</v>
      </c>
      <c r="P37" s="8">
        <f t="shared" si="11"/>
        <v>134875.4</v>
      </c>
      <c r="Q37" s="8">
        <f t="shared" si="11"/>
        <v>137474</v>
      </c>
    </row>
    <row r="38" spans="1:19" s="4" customFormat="1" ht="25.5" x14ac:dyDescent="0.2">
      <c r="A38" s="28"/>
      <c r="B38" s="28"/>
      <c r="C38" s="28"/>
      <c r="D38" s="10" t="s">
        <v>20</v>
      </c>
      <c r="E38" s="11">
        <f t="shared" si="1"/>
        <v>0</v>
      </c>
      <c r="F38" s="8">
        <v>0</v>
      </c>
      <c r="G38" s="8">
        <v>0</v>
      </c>
      <c r="H38" s="12">
        <v>0</v>
      </c>
      <c r="I38" s="11"/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</row>
    <row r="39" spans="1:19" ht="25.5" x14ac:dyDescent="0.2">
      <c r="A39" s="28"/>
      <c r="B39" s="28"/>
      <c r="C39" s="28"/>
      <c r="D39" s="10" t="s">
        <v>8</v>
      </c>
      <c r="E39" s="11">
        <f>SUM(F39:Q39)</f>
        <v>15043.73525</v>
      </c>
      <c r="F39" s="11">
        <f>F26</f>
        <v>15043.73525</v>
      </c>
      <c r="G39" s="11">
        <f t="shared" ref="G39:Q39" si="12">G26</f>
        <v>0</v>
      </c>
      <c r="H39" s="12">
        <f t="shared" si="12"/>
        <v>0</v>
      </c>
      <c r="I39" s="11">
        <f t="shared" si="12"/>
        <v>0</v>
      </c>
      <c r="J39" s="11">
        <f t="shared" si="12"/>
        <v>0</v>
      </c>
      <c r="K39" s="11">
        <f t="shared" si="12"/>
        <v>0</v>
      </c>
      <c r="L39" s="11">
        <f t="shared" si="12"/>
        <v>0</v>
      </c>
      <c r="M39" s="11">
        <f t="shared" si="12"/>
        <v>0</v>
      </c>
      <c r="N39" s="11">
        <f t="shared" si="12"/>
        <v>0</v>
      </c>
      <c r="O39" s="11">
        <f t="shared" si="12"/>
        <v>0</v>
      </c>
      <c r="P39" s="11">
        <f t="shared" si="12"/>
        <v>0</v>
      </c>
      <c r="Q39" s="11">
        <f t="shared" si="12"/>
        <v>0</v>
      </c>
    </row>
    <row r="40" spans="1:19" x14ac:dyDescent="0.2">
      <c r="A40" s="28"/>
      <c r="B40" s="28"/>
      <c r="C40" s="28"/>
      <c r="D40" s="10" t="s">
        <v>9</v>
      </c>
      <c r="E40" s="11">
        <f t="shared" si="1"/>
        <v>0</v>
      </c>
      <c r="F40" s="11">
        <f t="shared" ref="F40:Q40" si="13">F27</f>
        <v>0</v>
      </c>
      <c r="G40" s="11">
        <f t="shared" si="13"/>
        <v>0</v>
      </c>
      <c r="H40" s="12">
        <f t="shared" si="13"/>
        <v>0</v>
      </c>
      <c r="I40" s="11">
        <f t="shared" si="13"/>
        <v>0</v>
      </c>
      <c r="J40" s="11">
        <f t="shared" si="13"/>
        <v>0</v>
      </c>
      <c r="K40" s="11">
        <f t="shared" si="13"/>
        <v>0</v>
      </c>
      <c r="L40" s="11">
        <f t="shared" si="13"/>
        <v>0</v>
      </c>
      <c r="M40" s="11">
        <f t="shared" si="13"/>
        <v>0</v>
      </c>
      <c r="N40" s="11">
        <f t="shared" si="13"/>
        <v>0</v>
      </c>
      <c r="O40" s="11">
        <f t="shared" si="13"/>
        <v>0</v>
      </c>
      <c r="P40" s="11">
        <f t="shared" si="13"/>
        <v>0</v>
      </c>
      <c r="Q40" s="11">
        <f t="shared" si="13"/>
        <v>0</v>
      </c>
    </row>
    <row r="41" spans="1:19" ht="25.5" x14ac:dyDescent="0.2">
      <c r="A41" s="28"/>
      <c r="B41" s="28"/>
      <c r="C41" s="28"/>
      <c r="D41" s="10" t="s">
        <v>15</v>
      </c>
      <c r="E41" s="11">
        <f t="shared" si="1"/>
        <v>1453114.4863400001</v>
      </c>
      <c r="F41" s="11">
        <f>F28</f>
        <v>93406.842340000003</v>
      </c>
      <c r="G41" s="11">
        <f t="shared" ref="G41:Q41" si="14">G28</f>
        <v>79143</v>
      </c>
      <c r="H41" s="12">
        <f t="shared" si="14"/>
        <v>116062.72200000001</v>
      </c>
      <c r="I41" s="11">
        <f t="shared" si="14"/>
        <v>123762.72200000001</v>
      </c>
      <c r="J41" s="11">
        <f t="shared" si="14"/>
        <v>124839.7</v>
      </c>
      <c r="K41" s="11">
        <f t="shared" si="14"/>
        <v>125938.4</v>
      </c>
      <c r="L41" s="11">
        <f t="shared" si="14"/>
        <v>127058.9</v>
      </c>
      <c r="M41" s="11">
        <f t="shared" si="14"/>
        <v>128201.9</v>
      </c>
      <c r="N41" s="11">
        <f t="shared" si="14"/>
        <v>129974.2</v>
      </c>
      <c r="O41" s="11">
        <f t="shared" si="14"/>
        <v>132376.70000000001</v>
      </c>
      <c r="P41" s="11">
        <f t="shared" si="14"/>
        <v>134875.4</v>
      </c>
      <c r="Q41" s="11">
        <f t="shared" si="14"/>
        <v>137474</v>
      </c>
    </row>
    <row r="42" spans="1:19" x14ac:dyDescent="0.2">
      <c r="A42" s="28"/>
      <c r="B42" s="28"/>
      <c r="C42" s="28"/>
      <c r="D42" s="10" t="s">
        <v>10</v>
      </c>
      <c r="E42" s="11">
        <f t="shared" si="1"/>
        <v>343800</v>
      </c>
      <c r="F42" s="31">
        <f t="shared" ref="F42:Q42" si="15">F29</f>
        <v>-3.637978807091713E-12</v>
      </c>
      <c r="G42" s="11">
        <f t="shared" si="15"/>
        <v>118200</v>
      </c>
      <c r="H42" s="12">
        <f t="shared" si="15"/>
        <v>110300</v>
      </c>
      <c r="I42" s="11">
        <f t="shared" si="15"/>
        <v>115300</v>
      </c>
      <c r="J42" s="11">
        <f t="shared" si="15"/>
        <v>0</v>
      </c>
      <c r="K42" s="11">
        <f t="shared" si="15"/>
        <v>0</v>
      </c>
      <c r="L42" s="11">
        <f t="shared" si="15"/>
        <v>0</v>
      </c>
      <c r="M42" s="11">
        <f t="shared" si="15"/>
        <v>0</v>
      </c>
      <c r="N42" s="11">
        <f t="shared" si="15"/>
        <v>0</v>
      </c>
      <c r="O42" s="11">
        <f t="shared" si="15"/>
        <v>0</v>
      </c>
      <c r="P42" s="11">
        <f t="shared" si="15"/>
        <v>0</v>
      </c>
      <c r="Q42" s="11">
        <f t="shared" si="15"/>
        <v>0</v>
      </c>
    </row>
    <row r="43" spans="1:19" x14ac:dyDescent="0.2">
      <c r="A43" s="28" t="s">
        <v>12</v>
      </c>
      <c r="B43" s="28"/>
      <c r="C43" s="14"/>
      <c r="D43" s="14"/>
      <c r="E43" s="11">
        <f t="shared" si="1"/>
        <v>0</v>
      </c>
      <c r="F43" s="11"/>
      <c r="G43" s="11"/>
      <c r="H43" s="16"/>
      <c r="I43" s="17"/>
      <c r="J43" s="17"/>
      <c r="K43" s="17"/>
      <c r="L43" s="17"/>
      <c r="M43" s="17"/>
      <c r="N43" s="17"/>
      <c r="O43" s="17"/>
      <c r="P43" s="17"/>
      <c r="Q43" s="17"/>
    </row>
    <row r="44" spans="1:19" ht="16.5" customHeight="1" x14ac:dyDescent="0.2">
      <c r="A44" s="28" t="s">
        <v>44</v>
      </c>
      <c r="B44" s="28"/>
      <c r="C44" s="28"/>
      <c r="D44" s="7" t="s">
        <v>0</v>
      </c>
      <c r="E44" s="8">
        <f t="shared" si="1"/>
        <v>661479.58400000015</v>
      </c>
      <c r="F44" s="8">
        <f>SUM(F45:F49)</f>
        <v>31270.940000000002</v>
      </c>
      <c r="G44" s="8">
        <f t="shared" ref="G44:Q44" si="16">SUM(G45:G49)</f>
        <v>41044</v>
      </c>
      <c r="H44" s="8">
        <f t="shared" si="16"/>
        <v>53852.722000000002</v>
      </c>
      <c r="I44" s="8">
        <f t="shared" si="16"/>
        <v>53852.722000000002</v>
      </c>
      <c r="J44" s="8">
        <f t="shared" si="16"/>
        <v>54929.7</v>
      </c>
      <c r="K44" s="8">
        <f t="shared" si="16"/>
        <v>56028.4</v>
      </c>
      <c r="L44" s="8">
        <f t="shared" si="16"/>
        <v>57148.9</v>
      </c>
      <c r="M44" s="8">
        <f t="shared" si="16"/>
        <v>58291.9</v>
      </c>
      <c r="N44" s="8">
        <f t="shared" si="16"/>
        <v>60064.2</v>
      </c>
      <c r="O44" s="8">
        <f t="shared" si="16"/>
        <v>62466.7</v>
      </c>
      <c r="P44" s="8">
        <f t="shared" si="16"/>
        <v>64965.4</v>
      </c>
      <c r="Q44" s="8">
        <f t="shared" si="16"/>
        <v>67564</v>
      </c>
    </row>
    <row r="45" spans="1:19" ht="16.5" customHeight="1" x14ac:dyDescent="0.2">
      <c r="A45" s="28"/>
      <c r="B45" s="28"/>
      <c r="C45" s="28"/>
      <c r="D45" s="10" t="s">
        <v>20</v>
      </c>
      <c r="E45" s="11">
        <f t="shared" si="1"/>
        <v>0</v>
      </c>
      <c r="F45" s="8">
        <f>F7</f>
        <v>0</v>
      </c>
      <c r="G45" s="8">
        <f t="shared" ref="G45:Q45" si="17">G7</f>
        <v>0</v>
      </c>
      <c r="H45" s="8">
        <f t="shared" si="17"/>
        <v>0</v>
      </c>
      <c r="I45" s="8">
        <f t="shared" si="17"/>
        <v>0</v>
      </c>
      <c r="J45" s="8">
        <f t="shared" si="17"/>
        <v>0</v>
      </c>
      <c r="K45" s="8">
        <f t="shared" si="17"/>
        <v>0</v>
      </c>
      <c r="L45" s="8">
        <f t="shared" si="17"/>
        <v>0</v>
      </c>
      <c r="M45" s="8">
        <f t="shared" si="17"/>
        <v>0</v>
      </c>
      <c r="N45" s="8">
        <f t="shared" si="17"/>
        <v>0</v>
      </c>
      <c r="O45" s="8">
        <f t="shared" si="17"/>
        <v>0</v>
      </c>
      <c r="P45" s="8">
        <f t="shared" si="17"/>
        <v>0</v>
      </c>
      <c r="Q45" s="8">
        <f t="shared" si="17"/>
        <v>0</v>
      </c>
    </row>
    <row r="46" spans="1:19" ht="25.5" x14ac:dyDescent="0.2">
      <c r="A46" s="28"/>
      <c r="B46" s="28"/>
      <c r="C46" s="28"/>
      <c r="D46" s="10" t="s">
        <v>8</v>
      </c>
      <c r="E46" s="11">
        <f t="shared" si="1"/>
        <v>0</v>
      </c>
      <c r="F46" s="11">
        <f>F8</f>
        <v>0</v>
      </c>
      <c r="G46" s="11">
        <f t="shared" ref="G46:Q46" si="18">G8</f>
        <v>0</v>
      </c>
      <c r="H46" s="11">
        <f t="shared" si="18"/>
        <v>0</v>
      </c>
      <c r="I46" s="11">
        <f t="shared" si="18"/>
        <v>0</v>
      </c>
      <c r="J46" s="11">
        <f t="shared" si="18"/>
        <v>0</v>
      </c>
      <c r="K46" s="11">
        <f t="shared" si="18"/>
        <v>0</v>
      </c>
      <c r="L46" s="11">
        <f t="shared" si="18"/>
        <v>0</v>
      </c>
      <c r="M46" s="11">
        <f t="shared" si="18"/>
        <v>0</v>
      </c>
      <c r="N46" s="11">
        <f t="shared" si="18"/>
        <v>0</v>
      </c>
      <c r="O46" s="11">
        <f t="shared" si="18"/>
        <v>0</v>
      </c>
      <c r="P46" s="11">
        <f t="shared" si="18"/>
        <v>0</v>
      </c>
      <c r="Q46" s="11">
        <f t="shared" si="18"/>
        <v>0</v>
      </c>
    </row>
    <row r="47" spans="1:19" x14ac:dyDescent="0.2">
      <c r="A47" s="28"/>
      <c r="B47" s="28"/>
      <c r="C47" s="28"/>
      <c r="D47" s="10" t="s">
        <v>9</v>
      </c>
      <c r="E47" s="11">
        <f t="shared" si="1"/>
        <v>0</v>
      </c>
      <c r="F47" s="11">
        <f>F9</f>
        <v>0</v>
      </c>
      <c r="G47" s="11">
        <f t="shared" ref="G47:Q47" si="19">G9</f>
        <v>0</v>
      </c>
      <c r="H47" s="11">
        <f t="shared" si="19"/>
        <v>0</v>
      </c>
      <c r="I47" s="11">
        <f t="shared" si="19"/>
        <v>0</v>
      </c>
      <c r="J47" s="11">
        <f t="shared" si="19"/>
        <v>0</v>
      </c>
      <c r="K47" s="11">
        <f t="shared" si="19"/>
        <v>0</v>
      </c>
      <c r="L47" s="11">
        <f t="shared" si="19"/>
        <v>0</v>
      </c>
      <c r="M47" s="11">
        <f t="shared" si="19"/>
        <v>0</v>
      </c>
      <c r="N47" s="11">
        <f t="shared" si="19"/>
        <v>0</v>
      </c>
      <c r="O47" s="11">
        <f t="shared" si="19"/>
        <v>0</v>
      </c>
      <c r="P47" s="11">
        <f t="shared" si="19"/>
        <v>0</v>
      </c>
      <c r="Q47" s="11">
        <f t="shared" si="19"/>
        <v>0</v>
      </c>
    </row>
    <row r="48" spans="1:19" ht="25.5" x14ac:dyDescent="0.2">
      <c r="A48" s="28"/>
      <c r="B48" s="28"/>
      <c r="C48" s="28"/>
      <c r="D48" s="10" t="s">
        <v>15</v>
      </c>
      <c r="E48" s="11">
        <f>SUM(F48:Q48)</f>
        <v>661479.58400000015</v>
      </c>
      <c r="F48" s="11">
        <f>F10</f>
        <v>31270.940000000002</v>
      </c>
      <c r="G48" s="11">
        <f t="shared" ref="G48:Q48" si="20">G10</f>
        <v>41044</v>
      </c>
      <c r="H48" s="11">
        <f t="shared" si="20"/>
        <v>53852.722000000002</v>
      </c>
      <c r="I48" s="11">
        <f t="shared" si="20"/>
        <v>53852.722000000002</v>
      </c>
      <c r="J48" s="11">
        <f t="shared" si="20"/>
        <v>54929.7</v>
      </c>
      <c r="K48" s="11">
        <f t="shared" si="20"/>
        <v>56028.4</v>
      </c>
      <c r="L48" s="11">
        <f t="shared" si="20"/>
        <v>57148.9</v>
      </c>
      <c r="M48" s="11">
        <f t="shared" si="20"/>
        <v>58291.9</v>
      </c>
      <c r="N48" s="11">
        <f t="shared" si="20"/>
        <v>60064.2</v>
      </c>
      <c r="O48" s="11">
        <f t="shared" si="20"/>
        <v>62466.7</v>
      </c>
      <c r="P48" s="11">
        <f t="shared" si="20"/>
        <v>64965.4</v>
      </c>
      <c r="Q48" s="11">
        <f t="shared" si="20"/>
        <v>67564</v>
      </c>
    </row>
    <row r="49" spans="1:17" x14ac:dyDescent="0.2">
      <c r="A49" s="28"/>
      <c r="B49" s="28"/>
      <c r="C49" s="28"/>
      <c r="D49" s="10" t="s">
        <v>10</v>
      </c>
      <c r="E49" s="11">
        <f t="shared" si="1"/>
        <v>0</v>
      </c>
      <c r="F49" s="11">
        <f>F11</f>
        <v>0</v>
      </c>
      <c r="G49" s="11">
        <f t="shared" ref="G49:Q49" si="21">G11</f>
        <v>0</v>
      </c>
      <c r="H49" s="11">
        <f t="shared" si="21"/>
        <v>0</v>
      </c>
      <c r="I49" s="11">
        <f t="shared" si="21"/>
        <v>0</v>
      </c>
      <c r="J49" s="11">
        <f t="shared" si="21"/>
        <v>0</v>
      </c>
      <c r="K49" s="11">
        <f t="shared" si="21"/>
        <v>0</v>
      </c>
      <c r="L49" s="11">
        <f t="shared" si="21"/>
        <v>0</v>
      </c>
      <c r="M49" s="11">
        <f t="shared" si="21"/>
        <v>0</v>
      </c>
      <c r="N49" s="11">
        <f t="shared" si="21"/>
        <v>0</v>
      </c>
      <c r="O49" s="11">
        <f t="shared" si="21"/>
        <v>0</v>
      </c>
      <c r="P49" s="11">
        <f t="shared" si="21"/>
        <v>0</v>
      </c>
      <c r="Q49" s="11">
        <f t="shared" si="21"/>
        <v>0</v>
      </c>
    </row>
    <row r="50" spans="1:17" s="18" customFormat="1" ht="16.5" customHeight="1" x14ac:dyDescent="0.2">
      <c r="A50" s="28" t="s">
        <v>21</v>
      </c>
      <c r="B50" s="28"/>
      <c r="C50" s="28"/>
      <c r="D50" s="7" t="s">
        <v>0</v>
      </c>
      <c r="E50" s="8">
        <f t="shared" si="1"/>
        <v>1181749.5775899999</v>
      </c>
      <c r="F50" s="8">
        <f>SUM(F51:F55)</f>
        <v>108450.57759</v>
      </c>
      <c r="G50" s="8">
        <f t="shared" ref="G50:Q50" si="22">SUM(G51:G55)</f>
        <v>156299</v>
      </c>
      <c r="H50" s="8">
        <f t="shared" si="22"/>
        <v>172510</v>
      </c>
      <c r="I50" s="8">
        <f t="shared" si="22"/>
        <v>185210</v>
      </c>
      <c r="J50" s="8">
        <f t="shared" si="22"/>
        <v>69910</v>
      </c>
      <c r="K50" s="8">
        <f t="shared" si="22"/>
        <v>69910</v>
      </c>
      <c r="L50" s="8">
        <f t="shared" si="22"/>
        <v>69910</v>
      </c>
      <c r="M50" s="8">
        <f t="shared" si="22"/>
        <v>69910</v>
      </c>
      <c r="N50" s="8">
        <f t="shared" si="22"/>
        <v>69910</v>
      </c>
      <c r="O50" s="8">
        <f t="shared" si="22"/>
        <v>69910</v>
      </c>
      <c r="P50" s="8">
        <f t="shared" si="22"/>
        <v>69910</v>
      </c>
      <c r="Q50" s="8">
        <f t="shared" si="22"/>
        <v>69910</v>
      </c>
    </row>
    <row r="51" spans="1:17" ht="16.5" customHeight="1" x14ac:dyDescent="0.2">
      <c r="A51" s="28"/>
      <c r="B51" s="28"/>
      <c r="C51" s="28"/>
      <c r="D51" s="10" t="s">
        <v>20</v>
      </c>
      <c r="E51" s="11">
        <f t="shared" si="1"/>
        <v>0</v>
      </c>
      <c r="F51" s="8">
        <f>F19</f>
        <v>0</v>
      </c>
      <c r="G51" s="8">
        <f t="shared" ref="G51:Q51" si="23">G19</f>
        <v>0</v>
      </c>
      <c r="H51" s="8">
        <f t="shared" si="23"/>
        <v>0</v>
      </c>
      <c r="I51" s="8">
        <f t="shared" si="23"/>
        <v>0</v>
      </c>
      <c r="J51" s="8">
        <f t="shared" si="23"/>
        <v>0</v>
      </c>
      <c r="K51" s="8">
        <f t="shared" si="23"/>
        <v>0</v>
      </c>
      <c r="L51" s="8">
        <f t="shared" si="23"/>
        <v>0</v>
      </c>
      <c r="M51" s="8">
        <f t="shared" si="23"/>
        <v>0</v>
      </c>
      <c r="N51" s="8">
        <f t="shared" si="23"/>
        <v>0</v>
      </c>
      <c r="O51" s="8">
        <f t="shared" si="23"/>
        <v>0</v>
      </c>
      <c r="P51" s="8">
        <f t="shared" si="23"/>
        <v>0</v>
      </c>
      <c r="Q51" s="8">
        <f t="shared" si="23"/>
        <v>0</v>
      </c>
    </row>
    <row r="52" spans="1:17" ht="25.5" x14ac:dyDescent="0.2">
      <c r="A52" s="28"/>
      <c r="B52" s="28"/>
      <c r="C52" s="28"/>
      <c r="D52" s="10" t="s">
        <v>8</v>
      </c>
      <c r="E52" s="11">
        <f>SUM(F52:Q52)</f>
        <v>15043.73525</v>
      </c>
      <c r="F52" s="11">
        <f>F20</f>
        <v>15043.73525</v>
      </c>
      <c r="G52" s="11">
        <f t="shared" ref="G52:Q52" si="24">G20</f>
        <v>0</v>
      </c>
      <c r="H52" s="11">
        <f t="shared" si="24"/>
        <v>0</v>
      </c>
      <c r="I52" s="11">
        <f t="shared" si="24"/>
        <v>0</v>
      </c>
      <c r="J52" s="11">
        <f t="shared" si="24"/>
        <v>0</v>
      </c>
      <c r="K52" s="11">
        <f t="shared" si="24"/>
        <v>0</v>
      </c>
      <c r="L52" s="11">
        <f t="shared" si="24"/>
        <v>0</v>
      </c>
      <c r="M52" s="11">
        <f t="shared" si="24"/>
        <v>0</v>
      </c>
      <c r="N52" s="11">
        <f t="shared" si="24"/>
        <v>0</v>
      </c>
      <c r="O52" s="11">
        <f t="shared" si="24"/>
        <v>0</v>
      </c>
      <c r="P52" s="11">
        <f t="shared" si="24"/>
        <v>0</v>
      </c>
      <c r="Q52" s="11">
        <f t="shared" si="24"/>
        <v>0</v>
      </c>
    </row>
    <row r="53" spans="1:17" x14ac:dyDescent="0.2">
      <c r="A53" s="28"/>
      <c r="B53" s="28"/>
      <c r="C53" s="28"/>
      <c r="D53" s="10" t="s">
        <v>9</v>
      </c>
      <c r="E53" s="11">
        <f t="shared" si="1"/>
        <v>0</v>
      </c>
      <c r="F53" s="11">
        <f>F21</f>
        <v>0</v>
      </c>
      <c r="G53" s="11">
        <f t="shared" ref="G53:Q53" si="25">G21</f>
        <v>0</v>
      </c>
      <c r="H53" s="11">
        <f t="shared" si="25"/>
        <v>0</v>
      </c>
      <c r="I53" s="11">
        <f t="shared" si="25"/>
        <v>0</v>
      </c>
      <c r="J53" s="11">
        <f t="shared" si="25"/>
        <v>0</v>
      </c>
      <c r="K53" s="11">
        <f t="shared" si="25"/>
        <v>0</v>
      </c>
      <c r="L53" s="11">
        <f t="shared" si="25"/>
        <v>0</v>
      </c>
      <c r="M53" s="11">
        <f t="shared" si="25"/>
        <v>0</v>
      </c>
      <c r="N53" s="11">
        <f t="shared" si="25"/>
        <v>0</v>
      </c>
      <c r="O53" s="11">
        <f t="shared" si="25"/>
        <v>0</v>
      </c>
      <c r="P53" s="11">
        <f t="shared" si="25"/>
        <v>0</v>
      </c>
      <c r="Q53" s="11">
        <f t="shared" si="25"/>
        <v>0</v>
      </c>
    </row>
    <row r="54" spans="1:17" ht="25.5" x14ac:dyDescent="0.2">
      <c r="A54" s="28"/>
      <c r="B54" s="28"/>
      <c r="C54" s="28"/>
      <c r="D54" s="10" t="s">
        <v>15</v>
      </c>
      <c r="E54" s="11">
        <f>SUM(F54:Q54)</f>
        <v>822905.84233999997</v>
      </c>
      <c r="F54" s="11">
        <f>F10+F16+F22</f>
        <v>93406.842340000003</v>
      </c>
      <c r="G54" s="11">
        <f>G16+G22</f>
        <v>38099</v>
      </c>
      <c r="H54" s="11">
        <f t="shared" ref="H54:Q54" si="26">H16+H22</f>
        <v>62210</v>
      </c>
      <c r="I54" s="11">
        <f t="shared" si="26"/>
        <v>69910</v>
      </c>
      <c r="J54" s="11">
        <f t="shared" si="26"/>
        <v>69910</v>
      </c>
      <c r="K54" s="11">
        <f t="shared" si="26"/>
        <v>69910</v>
      </c>
      <c r="L54" s="11">
        <f t="shared" si="26"/>
        <v>69910</v>
      </c>
      <c r="M54" s="11">
        <f t="shared" si="26"/>
        <v>69910</v>
      </c>
      <c r="N54" s="11">
        <f t="shared" si="26"/>
        <v>69910</v>
      </c>
      <c r="O54" s="11">
        <f t="shared" si="26"/>
        <v>69910</v>
      </c>
      <c r="P54" s="11">
        <f t="shared" si="26"/>
        <v>69910</v>
      </c>
      <c r="Q54" s="11">
        <f t="shared" si="26"/>
        <v>69910</v>
      </c>
    </row>
    <row r="55" spans="1:17" ht="15" customHeight="1" x14ac:dyDescent="0.2">
      <c r="A55" s="28"/>
      <c r="B55" s="28"/>
      <c r="C55" s="28"/>
      <c r="D55" s="10" t="s">
        <v>10</v>
      </c>
      <c r="E55" s="11">
        <f t="shared" si="1"/>
        <v>343800</v>
      </c>
      <c r="F55" s="31">
        <f>F17+F23</f>
        <v>-3.637978807091713E-12</v>
      </c>
      <c r="G55" s="11">
        <f t="shared" ref="G55:Q55" si="27">G17+G23</f>
        <v>118200</v>
      </c>
      <c r="H55" s="11">
        <f t="shared" si="27"/>
        <v>110300</v>
      </c>
      <c r="I55" s="11">
        <f t="shared" si="27"/>
        <v>115300</v>
      </c>
      <c r="J55" s="11">
        <f t="shared" si="27"/>
        <v>0</v>
      </c>
      <c r="K55" s="11">
        <f t="shared" si="27"/>
        <v>0</v>
      </c>
      <c r="L55" s="11">
        <f t="shared" si="27"/>
        <v>0</v>
      </c>
      <c r="M55" s="11">
        <f t="shared" si="27"/>
        <v>0</v>
      </c>
      <c r="N55" s="11">
        <f t="shared" si="27"/>
        <v>0</v>
      </c>
      <c r="O55" s="11">
        <f t="shared" si="27"/>
        <v>0</v>
      </c>
      <c r="P55" s="11">
        <f t="shared" si="27"/>
        <v>0</v>
      </c>
      <c r="Q55" s="11">
        <f t="shared" si="27"/>
        <v>0</v>
      </c>
    </row>
  </sheetData>
  <mergeCells count="20">
    <mergeCell ref="A24:C29"/>
    <mergeCell ref="A31:C36"/>
    <mergeCell ref="A37:C42"/>
    <mergeCell ref="A44:C49"/>
    <mergeCell ref="A50:C55"/>
    <mergeCell ref="A43:B43"/>
    <mergeCell ref="A30:B30"/>
    <mergeCell ref="A18:A23"/>
    <mergeCell ref="B18:B23"/>
    <mergeCell ref="C18:C23"/>
    <mergeCell ref="A3:A4"/>
    <mergeCell ref="B3:B4"/>
    <mergeCell ref="C3:C4"/>
    <mergeCell ref="A1:K1"/>
    <mergeCell ref="E3:Q3"/>
    <mergeCell ref="C6:C11"/>
    <mergeCell ref="D3:D4"/>
    <mergeCell ref="A6:A17"/>
    <mergeCell ref="B6:B17"/>
    <mergeCell ref="C12:C17"/>
  </mergeCells>
  <pageMargins left="0" right="0.59055118110236227" top="0.78740157480314965" bottom="0" header="0" footer="0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2019-12-19T10:16:18Z</cp:lastPrinted>
  <dcterms:created xsi:type="dcterms:W3CDTF">1996-10-08T23:32:33Z</dcterms:created>
  <dcterms:modified xsi:type="dcterms:W3CDTF">2019-12-25T10:18:45Z</dcterms:modified>
</cp:coreProperties>
</file>