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2'!$A$6:$N$76</definedName>
    <definedName name="Print_Area" localSheetId="0">'Таблица 2'!$A$1:$K$76</definedName>
    <definedName name="Print_Titles" localSheetId="0">'Таблица 2'!$3:$6</definedName>
    <definedName name="_xlnm.Print_Area" localSheetId="6">'Таблица 8'!$A$1:$J$10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2" l="1"/>
  <c r="K36" i="2" l="1"/>
  <c r="H36" i="2" l="1"/>
  <c r="H24" i="2" l="1"/>
  <c r="H18" i="2"/>
  <c r="H12" i="2" l="1"/>
  <c r="H13" i="2" l="1"/>
  <c r="G12" i="2" l="1"/>
  <c r="G18" i="2" l="1"/>
  <c r="G23" i="2"/>
  <c r="I12" i="2" l="1"/>
  <c r="J76" i="2"/>
  <c r="J75" i="2"/>
  <c r="J74" i="2"/>
  <c r="J73" i="2"/>
  <c r="J72" i="2"/>
  <c r="J71" i="2"/>
  <c r="J70" i="2"/>
  <c r="J69" i="2"/>
  <c r="J68" i="2"/>
  <c r="J67" i="2"/>
  <c r="J66" i="2"/>
  <c r="J65" i="2"/>
  <c r="J63" i="2"/>
  <c r="J62" i="2"/>
  <c r="J61" i="2"/>
  <c r="J60" i="2"/>
  <c r="J58" i="2"/>
  <c r="I52" i="2"/>
  <c r="J52" i="2"/>
  <c r="J50" i="2"/>
  <c r="J49" i="2"/>
  <c r="J48" i="2"/>
  <c r="J47" i="2"/>
  <c r="J45" i="2" s="1"/>
  <c r="J37" i="2"/>
  <c r="J36" i="2"/>
  <c r="J35" i="2"/>
  <c r="J34" i="2"/>
  <c r="J33" i="2"/>
  <c r="J32" i="2"/>
  <c r="J12" i="2"/>
  <c r="J8" i="2" s="1"/>
  <c r="J18" i="2"/>
  <c r="J14" i="2"/>
  <c r="J24" i="2"/>
  <c r="J23" i="2"/>
  <c r="J20" i="2" s="1"/>
  <c r="I24" i="2"/>
  <c r="I18" i="2"/>
  <c r="H25" i="2"/>
  <c r="H19" i="2"/>
  <c r="G24" i="2" l="1"/>
  <c r="I23" i="2" l="1"/>
  <c r="H23" i="2"/>
  <c r="G34" i="2" l="1"/>
  <c r="F24" i="2" l="1"/>
  <c r="F18" i="2"/>
  <c r="F12" i="2"/>
  <c r="K37" i="2" l="1"/>
  <c r="K35" i="2"/>
  <c r="K34" i="2"/>
  <c r="K33" i="2"/>
  <c r="I37" i="2"/>
  <c r="I35" i="2"/>
  <c r="I34" i="2"/>
  <c r="I33" i="2"/>
  <c r="H37" i="2"/>
  <c r="H35" i="2"/>
  <c r="H48" i="2" s="1"/>
  <c r="H34" i="2"/>
  <c r="H33" i="2"/>
  <c r="I8" i="2"/>
  <c r="I30" i="2" l="1"/>
  <c r="H30" i="2" s="1"/>
  <c r="H32" i="2" s="1"/>
  <c r="K30" i="2"/>
  <c r="I20" i="2"/>
  <c r="H20" i="2"/>
  <c r="I14" i="2"/>
  <c r="H52" i="2"/>
  <c r="K26" i="2"/>
  <c r="I36" i="2" l="1"/>
  <c r="I32" i="2" s="1"/>
  <c r="G30" i="2"/>
  <c r="F30" i="2" s="1"/>
  <c r="H26" i="2"/>
  <c r="I26" i="2"/>
  <c r="F23" i="2" l="1"/>
  <c r="I72" i="2" l="1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K32" i="2" l="1"/>
  <c r="E32" i="2" s="1"/>
  <c r="I45" i="2"/>
  <c r="I58" i="2"/>
  <c r="I71" i="2"/>
  <c r="F20" i="2" l="1"/>
  <c r="F36" i="2" l="1"/>
  <c r="G36" i="2" l="1"/>
  <c r="K62" i="2" l="1"/>
  <c r="H62" i="2"/>
  <c r="F37" i="2"/>
  <c r="H72" i="2" l="1"/>
  <c r="K72" i="2"/>
  <c r="H69" i="2"/>
  <c r="K69" i="2"/>
  <c r="H70" i="2"/>
  <c r="K70" i="2"/>
  <c r="H68" i="2"/>
  <c r="K68" i="2"/>
  <c r="H67" i="2"/>
  <c r="K67" i="2"/>
  <c r="H66" i="2"/>
  <c r="K66" i="2"/>
  <c r="H63" i="2"/>
  <c r="H76" i="2" s="1"/>
  <c r="H75" i="2"/>
  <c r="H61" i="2"/>
  <c r="H74" i="2" s="1"/>
  <c r="K61" i="2"/>
  <c r="K74" i="2" s="1"/>
  <c r="H60" i="2"/>
  <c r="H73" i="2" s="1"/>
  <c r="K60" i="2"/>
  <c r="K73" i="2" s="1"/>
  <c r="H50" i="2"/>
  <c r="K47" i="2"/>
  <c r="H14" i="2"/>
  <c r="H8" i="2"/>
  <c r="K65" i="2" l="1"/>
  <c r="H65" i="2"/>
  <c r="H49" i="2"/>
  <c r="H45" i="2" s="1"/>
  <c r="H58" i="2"/>
  <c r="H71" i="2"/>
  <c r="E12" i="2"/>
  <c r="K75" i="2" l="1"/>
  <c r="K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K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47" i="2"/>
  <c r="F34" i="2"/>
  <c r="F47" i="2" s="1"/>
  <c r="F35" i="2"/>
  <c r="F48" i="2" s="1"/>
  <c r="G35" i="2"/>
  <c r="G48" i="2" s="1"/>
  <c r="K48" i="2"/>
  <c r="E30" i="2"/>
  <c r="G26" i="2"/>
  <c r="F26" i="2"/>
  <c r="G14" i="2"/>
  <c r="F14" i="2"/>
  <c r="K8" i="2"/>
  <c r="G8" i="2"/>
  <c r="F8" i="2"/>
  <c r="F50" i="2"/>
  <c r="F62" i="2"/>
  <c r="F75" i="2" s="1"/>
  <c r="E21" i="2"/>
  <c r="E23" i="2"/>
  <c r="E74" i="2" l="1"/>
  <c r="E24" i="2"/>
  <c r="E46" i="2"/>
  <c r="K63" i="2"/>
  <c r="K50" i="2"/>
  <c r="K45" i="2" s="1"/>
  <c r="G63" i="2"/>
  <c r="G76" i="2" s="1"/>
  <c r="G71" i="2" s="1"/>
  <c r="E25" i="2"/>
  <c r="E73" i="2"/>
  <c r="E22" i="2"/>
  <c r="E48" i="2"/>
  <c r="K14" i="2"/>
  <c r="F63" i="2"/>
  <c r="F76" i="2" s="1"/>
  <c r="E47" i="2"/>
  <c r="G20" i="2"/>
  <c r="F49" i="2"/>
  <c r="F45" i="2" s="1"/>
  <c r="K20" i="2"/>
  <c r="G50" i="2"/>
  <c r="G45" i="2" s="1"/>
  <c r="G32" i="2" l="1"/>
  <c r="E20" i="2"/>
  <c r="K58" i="2"/>
  <c r="K76" i="2"/>
  <c r="K71" i="2" s="1"/>
  <c r="F71" i="2"/>
  <c r="E19" i="2" l="1"/>
  <c r="E15" i="2"/>
  <c r="E16" i="2"/>
  <c r="E17" i="2"/>
  <c r="E18" i="2"/>
  <c r="E10" i="2"/>
  <c r="E11" i="2"/>
  <c r="E14" i="2" l="1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K52" i="2"/>
  <c r="G58" i="2" l="1"/>
  <c r="F32" i="2"/>
  <c r="F58" i="2" l="1"/>
  <c r="E52" i="2" l="1"/>
  <c r="E59" i="2" l="1"/>
  <c r="E61" i="2" l="1"/>
  <c r="E34" i="2"/>
  <c r="E35" i="2"/>
  <c r="E63" i="2"/>
  <c r="E60" i="2" l="1"/>
  <c r="E58" i="2" l="1"/>
</calcChain>
</file>

<file path=xl/sharedStrings.xml><?xml version="1.0" encoding="utf-8"?>
<sst xmlns="http://schemas.openxmlformats.org/spreadsheetml/2006/main" count="187" uniqueCount="112">
  <si>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</si>
  <si>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</si>
  <si>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</si>
  <si>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</si>
  <si>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</si>
  <si>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</si>
  <si>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</si>
  <si>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</si>
  <si>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</si>
  <si>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</si>
  <si>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</si>
  <si>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</si>
  <si>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</si>
  <si>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</si>
  <si>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</si>
  <si>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</si>
  <si>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</si>
  <si>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</si>
  <si>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</si>
  <si>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</si>
  <si>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</si>
  <si>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</si>
  <si>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</si>
  <si>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</si>
  <si>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</si>
  <si>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</si>
  <si>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</si>
  <si>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</si>
  <si>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</si>
  <si>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</si>
  <si>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</si>
  <si>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</si>
  <si>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</si>
  <si>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</si>
  <si>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</si>
  <si>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</si>
  <si>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</si>
  <si>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</si>
  <si>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</si>
  <si>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</si>
  <si>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</si>
  <si>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</si>
  <si>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</si>
  <si>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</si>
  <si>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</si>
  <si>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</si>
  <si>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</si>
  <si>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</si>
  <si>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</si>
  <si>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</si>
  <si>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</si>
  <si>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</si>
  <si>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</si>
  <si>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</si>
  <si>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</si>
  <si>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</si>
  <si>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</si>
  <si>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</si>
  <si>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</si>
  <si>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</si>
  <si>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</si>
  <si>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</si>
  <si>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</si>
  <si>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</si>
  <si>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</si>
  <si>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</si>
  <si>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</si>
  <si>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</si>
  <si>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</si>
  <si>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</si>
  <si>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</si>
  <si>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</si>
  <si>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</si>
  <si>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</si>
  <si>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</si>
  <si>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</si>
  <si>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</si>
  <si>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</si>
  <si>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</si>
  <si>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</si>
  <si>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</si>
  <si>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</si>
  <si>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</si>
  <si>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</si>
  <si>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</si>
  <si>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</si>
  <si>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</si>
  <si>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</si>
  <si>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</si>
  <si>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</si>
  <si>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</si>
  <si>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</si>
  <si>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</si>
  <si>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</si>
  <si>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</si>
  <si>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</si>
  <si>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</si>
  <si>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</si>
  <si>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</si>
  <si>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</si>
  <si>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</si>
  <si>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2026 год</t>
  </si>
  <si>
    <t>2026 г.</t>
  </si>
  <si>
    <t>Наименование инвестиционного проекта</t>
  </si>
  <si>
    <t>Наименование объекта (инвестиционного проекта)</t>
  </si>
  <si>
    <t>Таблица 2</t>
  </si>
  <si>
    <t>2028-2030</t>
  </si>
  <si>
    <t>2027 г.</t>
  </si>
  <si>
    <t>2028-2030 гг.</t>
  </si>
  <si>
    <t>2027 год</t>
  </si>
  <si>
    <t>реализуемых объектов на 2025 год и плановый период 2026-2027,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</si>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</sst>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vertical="top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9" fontId="19" fillId="0" borderId="0" xfId="0" applyNumberFormat="1" applyFont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view="pageBreakPreview" zoomScale="70" zoomScaleNormal="70" zoomScaleSheetLayoutView="70" workbookViewId="0">
      <pane ySplit="6" topLeftCell="A22" activePane="bottomLeft" state="frozen"/>
      <selection pane="bottomLeft" activeCell="K24" sqref="K24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10" width="23.85546875" style="4" customWidth="1"/>
    <col min="11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A1" s="104" t="s">
        <v>16</v>
      </c>
      <c r="B1" s="105"/>
      <c r="C1" s="105"/>
      <c r="D1" s="105"/>
      <c r="E1" s="105"/>
      <c r="F1" s="8"/>
      <c r="G1" s="8"/>
      <c r="H1" s="8"/>
      <c r="I1" s="8"/>
      <c r="J1" s="8"/>
      <c r="K1" s="94" t="s">
        <v>105</v>
      </c>
    </row>
    <row r="2" spans="1:11" x14ac:dyDescent="0.25">
      <c r="A2" s="10"/>
      <c r="B2" s="11"/>
      <c r="C2" s="11"/>
      <c r="D2" s="9"/>
      <c r="E2" s="9"/>
      <c r="F2" s="8"/>
      <c r="G2" s="8"/>
      <c r="H2" s="8"/>
      <c r="I2" s="8"/>
      <c r="J2" s="8"/>
      <c r="K2" s="8"/>
    </row>
    <row r="3" spans="1:11" ht="15" customHeight="1" x14ac:dyDescent="0.25">
      <c r="A3" s="106" t="s">
        <v>14</v>
      </c>
      <c r="B3" s="106" t="s">
        <v>15</v>
      </c>
      <c r="C3" s="106" t="s">
        <v>1</v>
      </c>
      <c r="D3" s="106" t="s">
        <v>6</v>
      </c>
      <c r="E3" s="111" t="s">
        <v>7</v>
      </c>
      <c r="F3" s="112"/>
      <c r="G3" s="112"/>
      <c r="H3" s="112"/>
      <c r="I3" s="112"/>
      <c r="J3" s="112"/>
      <c r="K3" s="112"/>
    </row>
    <row r="4" spans="1:11" x14ac:dyDescent="0.25">
      <c r="A4" s="107"/>
      <c r="B4" s="109"/>
      <c r="C4" s="107"/>
      <c r="D4" s="107"/>
      <c r="E4" s="113" t="s">
        <v>2</v>
      </c>
      <c r="F4" s="112" t="s">
        <v>3</v>
      </c>
      <c r="G4" s="112"/>
      <c r="H4" s="112"/>
      <c r="I4" s="112"/>
      <c r="J4" s="112"/>
      <c r="K4" s="114"/>
    </row>
    <row r="5" spans="1:11" ht="82.5" customHeight="1" x14ac:dyDescent="0.25">
      <c r="A5" s="108"/>
      <c r="B5" s="110"/>
      <c r="C5" s="108"/>
      <c r="D5" s="108"/>
      <c r="E5" s="113"/>
      <c r="F5" s="21">
        <v>2023</v>
      </c>
      <c r="G5" s="103">
        <v>2024</v>
      </c>
      <c r="H5" s="95">
        <v>2025</v>
      </c>
      <c r="I5" s="85">
        <v>2026</v>
      </c>
      <c r="J5" s="96">
        <v>2027</v>
      </c>
      <c r="K5" s="21" t="s">
        <v>106</v>
      </c>
    </row>
    <row r="6" spans="1:11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</row>
    <row r="7" spans="1:11" s="5" customFormat="1" ht="41.25" hidden="1" customHeight="1" x14ac:dyDescent="0.25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 x14ac:dyDescent="0.25">
      <c r="A8" s="124" t="s">
        <v>10</v>
      </c>
      <c r="B8" s="126" t="s">
        <v>78</v>
      </c>
      <c r="C8" s="128" t="s">
        <v>68</v>
      </c>
      <c r="D8" s="76" t="s">
        <v>2</v>
      </c>
      <c r="E8" s="75">
        <f t="shared" ref="E8:K8" si="0">SUM(E9:E13)</f>
        <v>196075.40208</v>
      </c>
      <c r="F8" s="75">
        <f t="shared" si="0"/>
        <v>22031.961090000001</v>
      </c>
      <c r="G8" s="75">
        <f t="shared" si="0"/>
        <v>41676.566799999993</v>
      </c>
      <c r="H8" s="75">
        <f t="shared" si="0"/>
        <v>27875.36995</v>
      </c>
      <c r="I8" s="75">
        <f t="shared" si="0"/>
        <v>20156.974950000003</v>
      </c>
      <c r="J8" s="75">
        <f t="shared" ref="J8" si="1">SUM(J9:J13)</f>
        <v>21651.027829999999</v>
      </c>
      <c r="K8" s="75">
        <f t="shared" si="0"/>
        <v>62683.501459999999</v>
      </c>
    </row>
    <row r="9" spans="1:11" ht="21" customHeight="1" x14ac:dyDescent="0.25">
      <c r="A9" s="125"/>
      <c r="B9" s="127"/>
      <c r="C9" s="128"/>
      <c r="D9" s="13" t="s">
        <v>12</v>
      </c>
      <c r="E9" s="14">
        <f>SUM(F9:K9)</f>
        <v>0</v>
      </c>
      <c r="F9" s="15">
        <v>0</v>
      </c>
      <c r="G9" s="15">
        <v>0</v>
      </c>
      <c r="H9" s="15">
        <v>0</v>
      </c>
      <c r="I9" s="14">
        <v>0</v>
      </c>
      <c r="J9" s="14">
        <v>0</v>
      </c>
      <c r="K9" s="15">
        <v>0</v>
      </c>
    </row>
    <row r="10" spans="1:11" ht="21" customHeight="1" x14ac:dyDescent="0.25">
      <c r="A10" s="125"/>
      <c r="B10" s="127"/>
      <c r="C10" s="128"/>
      <c r="D10" s="13" t="s">
        <v>8</v>
      </c>
      <c r="E10" s="16">
        <f>SUM(F10:K10)</f>
        <v>0</v>
      </c>
      <c r="F10" s="15">
        <v>0</v>
      </c>
      <c r="G10" s="15">
        <v>0</v>
      </c>
      <c r="H10" s="15">
        <v>0</v>
      </c>
      <c r="I10" s="14">
        <v>0</v>
      </c>
      <c r="J10" s="14">
        <v>0</v>
      </c>
      <c r="K10" s="15">
        <v>0</v>
      </c>
    </row>
    <row r="11" spans="1:11" ht="21" customHeight="1" x14ac:dyDescent="0.25">
      <c r="A11" s="125"/>
      <c r="B11" s="127"/>
      <c r="C11" s="128"/>
      <c r="D11" s="13" t="s">
        <v>11</v>
      </c>
      <c r="E11" s="16">
        <f>SUM(F11:K11)</f>
        <v>0</v>
      </c>
      <c r="F11" s="15">
        <v>0</v>
      </c>
      <c r="G11" s="15">
        <v>0</v>
      </c>
      <c r="H11" s="15">
        <v>0</v>
      </c>
      <c r="I11" s="14">
        <v>0</v>
      </c>
      <c r="J11" s="14">
        <v>0</v>
      </c>
      <c r="K11" s="15">
        <v>0</v>
      </c>
    </row>
    <row r="12" spans="1:11" ht="24" customHeight="1" x14ac:dyDescent="0.25">
      <c r="A12" s="125"/>
      <c r="B12" s="127"/>
      <c r="C12" s="128"/>
      <c r="D12" s="13" t="s">
        <v>73</v>
      </c>
      <c r="E12" s="16">
        <f>SUM(F12:K12)</f>
        <v>187161.86791999999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+1877.95492+600+389.488-4276+4276+12000+297.36117+1110.51606-33.7194-29.94931-200-58.70331-73.3792-43.85505-100-50-62.704-6.6207-0.89762-0.00069-38.29348-2+1045.9224-1.29467-34.5-304.23051+742.623+2146.11533+53.6+337.5+16+108+28+1195.5+603.34239+1474.243+535.461-255.26358-20.74573-80.74095-6.6207-28.07248+684.09791+721.29299+1405.24301</f>
        <v>41676.566799999993</v>
      </c>
      <c r="H12" s="15">
        <f>200+172.1382+13639.31513+1345.60155+943.7553+812.33474+440+1080.312+333.2+94.7-80.24224+66.7902+0.00001-86.0691</f>
        <v>18961.835789999997</v>
      </c>
      <c r="I12" s="14">
        <f>200+190.97935+13849.75192+1459.30276+100+420+920+558.1411+200+566.2945+773.46837+789.03695+100+30</f>
        <v>20156.974950000003</v>
      </c>
      <c r="J12" s="14">
        <f>200+219.62625+14700+1600+100+420+1058+613.95521+200+651.23867+850.81521+907.39249+100+30</f>
        <v>21651.027829999999</v>
      </c>
      <c r="K12" s="15">
        <v>62683.501459999999</v>
      </c>
    </row>
    <row r="13" spans="1:11" ht="26.25" customHeight="1" x14ac:dyDescent="0.25">
      <c r="A13" s="125"/>
      <c r="B13" s="127"/>
      <c r="C13" s="128"/>
      <c r="D13" s="13" t="s">
        <v>5</v>
      </c>
      <c r="E13" s="16">
        <f>SUM(F13:K13)</f>
        <v>8913.5341600000011</v>
      </c>
      <c r="F13" s="15"/>
      <c r="G13" s="15"/>
      <c r="H13" s="15">
        <f>100+420+800+507.401+200+492.43+703.15307+686.11909+100+30+555.12+3719.811+599.5</f>
        <v>8913.5341600000011</v>
      </c>
      <c r="I13" s="14"/>
      <c r="J13" s="14"/>
      <c r="K13" s="15">
        <v>0</v>
      </c>
    </row>
    <row r="14" spans="1:11" ht="24" customHeight="1" x14ac:dyDescent="0.25">
      <c r="A14" s="124" t="s">
        <v>9</v>
      </c>
      <c r="B14" s="126" t="s">
        <v>79</v>
      </c>
      <c r="C14" s="152" t="s">
        <v>68</v>
      </c>
      <c r="D14" s="74" t="s">
        <v>2</v>
      </c>
      <c r="E14" s="75">
        <f t="shared" ref="E14:K14" si="2">SUM(E15:E19)</f>
        <v>60620.268950000005</v>
      </c>
      <c r="F14" s="75">
        <f t="shared" si="2"/>
        <v>4243.2771700000003</v>
      </c>
      <c r="G14" s="75">
        <f t="shared" si="2"/>
        <v>4867.7815800000008</v>
      </c>
      <c r="H14" s="75">
        <f t="shared" si="2"/>
        <v>4639.9102000000003</v>
      </c>
      <c r="I14" s="75">
        <f t="shared" si="2"/>
        <v>4299</v>
      </c>
      <c r="J14" s="75">
        <f t="shared" si="2"/>
        <v>5852</v>
      </c>
      <c r="K14" s="75">
        <f t="shared" si="2"/>
        <v>36718.300000000003</v>
      </c>
    </row>
    <row r="15" spans="1:11" ht="24" customHeight="1" x14ac:dyDescent="0.25">
      <c r="A15" s="125"/>
      <c r="B15" s="127"/>
      <c r="C15" s="153"/>
      <c r="D15" s="13" t="s">
        <v>12</v>
      </c>
      <c r="E15" s="14">
        <f>SUM(F15:K15)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</row>
    <row r="16" spans="1:11" ht="24" customHeight="1" x14ac:dyDescent="0.25">
      <c r="A16" s="125"/>
      <c r="B16" s="127"/>
      <c r="C16" s="153"/>
      <c r="D16" s="13" t="s">
        <v>8</v>
      </c>
      <c r="E16" s="14">
        <f>SUM(F16:K16)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</row>
    <row r="17" spans="1:12" ht="24" customHeight="1" x14ac:dyDescent="0.25">
      <c r="A17" s="125"/>
      <c r="B17" s="127"/>
      <c r="C17" s="153"/>
      <c r="D17" s="13" t="s">
        <v>11</v>
      </c>
      <c r="E17" s="14">
        <f>SUM(F17:K17)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</row>
    <row r="18" spans="1:12" ht="24" customHeight="1" x14ac:dyDescent="0.25">
      <c r="A18" s="125"/>
      <c r="B18" s="127"/>
      <c r="C18" s="153"/>
      <c r="D18" s="13" t="s">
        <v>73</v>
      </c>
      <c r="E18" s="16">
        <f>SUM(F18:K18)</f>
        <v>60231.268950000005</v>
      </c>
      <c r="F18" s="15">
        <f>2395-109.64562+19.59065+197.88972+0.2018-14.80616+343.90362+52.48536+0.03+28.70369+519.73441+810.3915-0.2018</f>
        <v>4243.2771700000003</v>
      </c>
      <c r="G18" s="15">
        <f>2000+1138.708+29.772+250+180+40+627.87014+600+50+111.65+150-247.708-2.16373-2.45-146.35084-1083.50518+112.704+1500-0.54451-13.692-0.34026-26.71888+161.424+20.4-31.27316-850+300</f>
        <v>4867.7815800000008</v>
      </c>
      <c r="H18" s="15">
        <f>2000+700+80+157.44+508-44.5298+150+700</f>
        <v>4250.9102000000003</v>
      </c>
      <c r="I18" s="15">
        <f>2300+1507+90+55+300+47</f>
        <v>4299</v>
      </c>
      <c r="J18" s="15">
        <f>2645+1750+1040+65+300+52</f>
        <v>5852</v>
      </c>
      <c r="K18" s="15">
        <v>36718.300000000003</v>
      </c>
    </row>
    <row r="19" spans="1:12" ht="24" customHeight="1" x14ac:dyDescent="0.25">
      <c r="A19" s="150"/>
      <c r="B19" s="151"/>
      <c r="C19" s="154"/>
      <c r="D19" s="13" t="s">
        <v>5</v>
      </c>
      <c r="E19" s="16">
        <f>SUM(F19:K19)</f>
        <v>389</v>
      </c>
      <c r="F19" s="15">
        <v>0</v>
      </c>
      <c r="G19" s="15">
        <v>0</v>
      </c>
      <c r="H19" s="15">
        <f>45+300+44</f>
        <v>389</v>
      </c>
      <c r="I19" s="15">
        <v>0</v>
      </c>
      <c r="J19" s="15">
        <v>0</v>
      </c>
      <c r="K19" s="15">
        <v>0</v>
      </c>
    </row>
    <row r="20" spans="1:12" ht="24" customHeight="1" x14ac:dyDescent="0.25">
      <c r="A20" s="124" t="s">
        <v>69</v>
      </c>
      <c r="B20" s="126" t="s">
        <v>80</v>
      </c>
      <c r="C20" s="152" t="s">
        <v>68</v>
      </c>
      <c r="D20" s="74" t="s">
        <v>2</v>
      </c>
      <c r="E20" s="75">
        <f>SUM(E21:E25)</f>
        <v>314804.62803999998</v>
      </c>
      <c r="F20" s="75">
        <f>SUM(F21:F25)</f>
        <v>26105.374240000001</v>
      </c>
      <c r="G20" s="75">
        <f t="shared" ref="G20:K20" si="3">SUM(G21:G25)</f>
        <v>127560.10103000001</v>
      </c>
      <c r="H20" s="75">
        <f t="shared" si="3"/>
        <v>43231.499989999997</v>
      </c>
      <c r="I20" s="75">
        <f t="shared" si="3"/>
        <v>39849.739499999996</v>
      </c>
      <c r="J20" s="75">
        <f t="shared" ref="J20" si="4">SUM(J21:J25)</f>
        <v>41784.713279999996</v>
      </c>
      <c r="K20" s="75">
        <f t="shared" si="3"/>
        <v>36273.199999999997</v>
      </c>
    </row>
    <row r="21" spans="1:12" ht="24" customHeight="1" x14ac:dyDescent="0.25">
      <c r="A21" s="125"/>
      <c r="B21" s="127"/>
      <c r="C21" s="153"/>
      <c r="D21" s="13" t="s">
        <v>12</v>
      </c>
      <c r="E21" s="78">
        <f>SUM(F21:K21)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</row>
    <row r="22" spans="1:12" ht="24" customHeight="1" x14ac:dyDescent="0.25">
      <c r="A22" s="125"/>
      <c r="B22" s="127"/>
      <c r="C22" s="153"/>
      <c r="D22" s="13" t="s">
        <v>8</v>
      </c>
      <c r="E22" s="78">
        <f>SUM(F22:K22)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15">
        <v>0</v>
      </c>
      <c r="L22" s="84"/>
    </row>
    <row r="23" spans="1:12" ht="24" customHeight="1" x14ac:dyDescent="0.25">
      <c r="A23" s="125"/>
      <c r="B23" s="127"/>
      <c r="C23" s="153"/>
      <c r="D23" s="13" t="s">
        <v>11</v>
      </c>
      <c r="E23" s="78">
        <f>SUM(F23:K23)</f>
        <v>209128.75914000001</v>
      </c>
      <c r="F23" s="15">
        <f>9375.46+3144.311+6000+1200+4500</f>
        <v>24219.771000000001</v>
      </c>
      <c r="G23" s="15">
        <f>10000+16000+5300+4700+20000+30000+3000+15000+35000-14091.01186</f>
        <v>124908.98814</v>
      </c>
      <c r="H23" s="15">
        <f>10000+8000+2000</f>
        <v>20000</v>
      </c>
      <c r="I23" s="15">
        <f>10000+8000+2000</f>
        <v>20000</v>
      </c>
      <c r="J23" s="15">
        <f>10000+8000+2000</f>
        <v>20000</v>
      </c>
      <c r="K23" s="15">
        <v>0</v>
      </c>
    </row>
    <row r="24" spans="1:12" ht="24" customHeight="1" x14ac:dyDescent="0.25">
      <c r="A24" s="125"/>
      <c r="B24" s="127"/>
      <c r="C24" s="153"/>
      <c r="D24" s="13" t="s">
        <v>73</v>
      </c>
      <c r="E24" s="78">
        <f>SUM(F24:K24)</f>
        <v>87210.968899999993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500+300+300+100+100+200+130+343.35015+177.83-31.24246-121.84614+121.84614-31.5516+588-531.91701+190.9866-9.73386-56.08299-65.57261-39.7684-28-75.18493+500+90</f>
        <v>2651.1128900000008</v>
      </c>
      <c r="H24" s="15">
        <f>1200+1100+900+250+36+45.5-0.00001+1300</f>
        <v>4831.4999900000003</v>
      </c>
      <c r="I24" s="15">
        <f>305.613+550+550+2559.1265+1100+330+1320+100+11000+220+1650+165</f>
        <v>19849.7395</v>
      </c>
      <c r="J24" s="15">
        <f>336.1743+605+605+2815.03898+1210+323+1452+100+12100+242+1815+181.5</f>
        <v>21784.71328</v>
      </c>
      <c r="K24" s="15">
        <v>36273.199999999997</v>
      </c>
    </row>
    <row r="25" spans="1:12" ht="24" customHeight="1" x14ac:dyDescent="0.25">
      <c r="A25" s="150"/>
      <c r="B25" s="151"/>
      <c r="C25" s="154"/>
      <c r="D25" s="13" t="s">
        <v>5</v>
      </c>
      <c r="E25" s="78">
        <f>SUM(F25:K25)</f>
        <v>18400</v>
      </c>
      <c r="F25" s="15"/>
      <c r="G25" s="15"/>
      <c r="H25" s="97">
        <f>500+500+1000+300+900+100+12000+1500+200+1250+150</f>
        <v>18400</v>
      </c>
      <c r="I25" s="15">
        <v>0</v>
      </c>
      <c r="J25" s="15">
        <v>0</v>
      </c>
      <c r="K25" s="15">
        <v>0</v>
      </c>
    </row>
    <row r="26" spans="1:12" ht="24" customHeight="1" x14ac:dyDescent="0.25">
      <c r="A26" s="124" t="s">
        <v>70</v>
      </c>
      <c r="B26" s="126" t="s">
        <v>81</v>
      </c>
      <c r="C26" s="152" t="s">
        <v>68</v>
      </c>
      <c r="D26" s="76" t="s">
        <v>2</v>
      </c>
      <c r="E26" s="75">
        <f t="shared" ref="E26:G26" si="5">SUM(E27:E31)</f>
        <v>0</v>
      </c>
      <c r="F26" s="75">
        <f t="shared" si="5"/>
        <v>0</v>
      </c>
      <c r="G26" s="75">
        <f t="shared" si="5"/>
        <v>0</v>
      </c>
      <c r="H26" s="75">
        <f t="shared" ref="H26:K26" si="6">SUM(H27:H31)</f>
        <v>0</v>
      </c>
      <c r="I26" s="75">
        <f t="shared" si="6"/>
        <v>0</v>
      </c>
      <c r="J26" s="75"/>
      <c r="K26" s="75">
        <f t="shared" si="6"/>
        <v>0</v>
      </c>
    </row>
    <row r="27" spans="1:12" ht="24" customHeight="1" x14ac:dyDescent="0.25">
      <c r="A27" s="125"/>
      <c r="B27" s="127"/>
      <c r="C27" s="153"/>
      <c r="D27" s="13" t="s">
        <v>12</v>
      </c>
      <c r="E27" s="14">
        <f t="shared" ref="E27:E37" si="7">SUM(F27:K27)</f>
        <v>0</v>
      </c>
      <c r="F27" s="15">
        <v>0</v>
      </c>
      <c r="G27" s="15">
        <v>0</v>
      </c>
      <c r="H27" s="15">
        <v>0</v>
      </c>
      <c r="I27" s="15">
        <v>0</v>
      </c>
      <c r="J27" s="15"/>
      <c r="K27" s="15">
        <v>0</v>
      </c>
    </row>
    <row r="28" spans="1:12" ht="21" customHeight="1" x14ac:dyDescent="0.25">
      <c r="A28" s="125"/>
      <c r="B28" s="127"/>
      <c r="C28" s="153"/>
      <c r="D28" s="13" t="s">
        <v>8</v>
      </c>
      <c r="E28" s="14">
        <f t="shared" si="7"/>
        <v>0</v>
      </c>
      <c r="F28" s="15">
        <v>0</v>
      </c>
      <c r="G28" s="15">
        <v>0</v>
      </c>
      <c r="H28" s="15">
        <v>0</v>
      </c>
      <c r="I28" s="15">
        <v>0</v>
      </c>
      <c r="J28" s="15"/>
      <c r="K28" s="15">
        <v>0</v>
      </c>
    </row>
    <row r="29" spans="1:12" ht="24" customHeight="1" x14ac:dyDescent="0.25">
      <c r="A29" s="125"/>
      <c r="B29" s="127"/>
      <c r="C29" s="153"/>
      <c r="D29" s="13" t="s">
        <v>11</v>
      </c>
      <c r="E29" s="14">
        <f t="shared" si="7"/>
        <v>0</v>
      </c>
      <c r="F29" s="15">
        <v>0</v>
      </c>
      <c r="G29" s="15">
        <v>0</v>
      </c>
      <c r="H29" s="15">
        <v>0</v>
      </c>
      <c r="I29" s="15">
        <v>0</v>
      </c>
      <c r="J29" s="15"/>
      <c r="K29" s="15">
        <v>0</v>
      </c>
    </row>
    <row r="30" spans="1:12" ht="24.75" customHeight="1" x14ac:dyDescent="0.25">
      <c r="A30" s="125"/>
      <c r="B30" s="127"/>
      <c r="C30" s="153"/>
      <c r="D30" s="13" t="s">
        <v>73</v>
      </c>
      <c r="E30" s="16">
        <f t="shared" si="7"/>
        <v>0</v>
      </c>
      <c r="F30" s="16">
        <f>SUM(G30:L30)</f>
        <v>0</v>
      </c>
      <c r="G30" s="16">
        <f>SUM(H30:M30)</f>
        <v>0</v>
      </c>
      <c r="H30" s="16">
        <f t="shared" ref="H30" si="8">SUM(I30:N30)</f>
        <v>0</v>
      </c>
      <c r="I30" s="16">
        <f t="shared" ref="I30" si="9">SUM(K30:O30)</f>
        <v>0</v>
      </c>
      <c r="J30" s="16"/>
      <c r="K30" s="16">
        <f t="shared" ref="K30" si="10">SUM(L30:P30)</f>
        <v>0</v>
      </c>
    </row>
    <row r="31" spans="1:12" ht="24" customHeight="1" x14ac:dyDescent="0.25">
      <c r="A31" s="125"/>
      <c r="B31" s="127"/>
      <c r="C31" s="154"/>
      <c r="D31" s="13" t="s">
        <v>5</v>
      </c>
      <c r="E31" s="14">
        <f t="shared" si="7"/>
        <v>0</v>
      </c>
      <c r="F31" s="15">
        <v>0</v>
      </c>
      <c r="G31" s="15">
        <v>0</v>
      </c>
      <c r="H31" s="15">
        <v>0</v>
      </c>
      <c r="I31" s="15">
        <v>0</v>
      </c>
      <c r="J31" s="15"/>
      <c r="K31" s="15">
        <v>0</v>
      </c>
    </row>
    <row r="32" spans="1:12" x14ac:dyDescent="0.25">
      <c r="A32" s="141" t="s">
        <v>74</v>
      </c>
      <c r="B32" s="142"/>
      <c r="C32" s="143"/>
      <c r="D32" s="86" t="s">
        <v>2</v>
      </c>
      <c r="E32" s="87">
        <f>SUM(F32:K32)</f>
        <v>571500.29906999995</v>
      </c>
      <c r="F32" s="87">
        <f t="shared" ref="F32" si="11">SUM(F33:F37)</f>
        <v>52380.612500000003</v>
      </c>
      <c r="G32" s="87">
        <f>SUM(G33:G37)</f>
        <v>174104.44941</v>
      </c>
      <c r="H32" s="87">
        <f>SUM(H33:H37)</f>
        <v>75746.780139999988</v>
      </c>
      <c r="I32" s="87">
        <f>SUM(I33:I37)</f>
        <v>64305.714449999999</v>
      </c>
      <c r="J32" s="87">
        <f>SUM(J33:J37)</f>
        <v>69287.741110000003</v>
      </c>
      <c r="K32" s="87">
        <f>SUM(K33:K37)</f>
        <v>135675.00146</v>
      </c>
    </row>
    <row r="33" spans="1:12" x14ac:dyDescent="0.25">
      <c r="A33" s="144"/>
      <c r="B33" s="145"/>
      <c r="C33" s="146"/>
      <c r="D33" s="86" t="s">
        <v>12</v>
      </c>
      <c r="E33" s="87">
        <f t="shared" si="7"/>
        <v>0</v>
      </c>
      <c r="F33" s="87">
        <f t="shared" ref="F33:G33" si="12">F9+F15+F21+F27</f>
        <v>0</v>
      </c>
      <c r="G33" s="87">
        <f t="shared" si="12"/>
        <v>0</v>
      </c>
      <c r="H33" s="87">
        <f t="shared" ref="H33:K33" si="13">H9+H15+H21+H27</f>
        <v>0</v>
      </c>
      <c r="I33" s="87">
        <f t="shared" si="13"/>
        <v>0</v>
      </c>
      <c r="J33" s="87">
        <f t="shared" ref="J33" si="14">J9+J15+J21+J27</f>
        <v>0</v>
      </c>
      <c r="K33" s="87">
        <f t="shared" si="13"/>
        <v>0</v>
      </c>
    </row>
    <row r="34" spans="1:12" x14ac:dyDescent="0.25">
      <c r="A34" s="144"/>
      <c r="B34" s="145"/>
      <c r="C34" s="146"/>
      <c r="D34" s="86" t="s">
        <v>8</v>
      </c>
      <c r="E34" s="87">
        <f t="shared" si="7"/>
        <v>64.900000000000006</v>
      </c>
      <c r="F34" s="87">
        <f t="shared" ref="F34" si="15">F10+F16+F22+F28</f>
        <v>64.900000000000006</v>
      </c>
      <c r="G34" s="87">
        <f>G10+G16+G22+G28</f>
        <v>0</v>
      </c>
      <c r="H34" s="87">
        <f t="shared" ref="H34:K34" si="16">H10+H16+H22+H28</f>
        <v>0</v>
      </c>
      <c r="I34" s="87">
        <f t="shared" si="16"/>
        <v>0</v>
      </c>
      <c r="J34" s="87">
        <f t="shared" ref="J34" si="17">J10+J16+J22+J28</f>
        <v>0</v>
      </c>
      <c r="K34" s="87">
        <f t="shared" si="16"/>
        <v>0</v>
      </c>
    </row>
    <row r="35" spans="1:12" x14ac:dyDescent="0.25">
      <c r="A35" s="144"/>
      <c r="B35" s="145"/>
      <c r="C35" s="146"/>
      <c r="D35" s="86" t="s">
        <v>11</v>
      </c>
      <c r="E35" s="87">
        <f t="shared" si="7"/>
        <v>209128.75914000001</v>
      </c>
      <c r="F35" s="87">
        <f t="shared" ref="F35:G35" si="18">F11+F17+F23+F29</f>
        <v>24219.771000000001</v>
      </c>
      <c r="G35" s="87">
        <f t="shared" si="18"/>
        <v>124908.98814</v>
      </c>
      <c r="H35" s="87">
        <f t="shared" ref="H35:K35" si="19">H11+H17+H23+H29</f>
        <v>20000</v>
      </c>
      <c r="I35" s="87">
        <f t="shared" si="19"/>
        <v>20000</v>
      </c>
      <c r="J35" s="87">
        <f t="shared" ref="J35" si="20">J11+J17+J23+J29</f>
        <v>20000</v>
      </c>
      <c r="K35" s="87">
        <f t="shared" si="19"/>
        <v>0</v>
      </c>
    </row>
    <row r="36" spans="1:12" x14ac:dyDescent="0.25">
      <c r="A36" s="144"/>
      <c r="B36" s="145"/>
      <c r="C36" s="146"/>
      <c r="D36" s="86" t="s">
        <v>73</v>
      </c>
      <c r="E36" s="87">
        <f>SUM(F36:K36)</f>
        <v>334604.10577000002</v>
      </c>
      <c r="F36" s="87">
        <f t="shared" ref="F36:J36" si="21">F12+F18+F24+F30</f>
        <v>28095.941500000001</v>
      </c>
      <c r="G36" s="87">
        <f t="shared" si="21"/>
        <v>49195.46127</v>
      </c>
      <c r="H36" s="87">
        <f>H12+H18+H24+H30</f>
        <v>28044.245979999996</v>
      </c>
      <c r="I36" s="87">
        <f t="shared" si="21"/>
        <v>44305.714449999999</v>
      </c>
      <c r="J36" s="87">
        <f t="shared" si="21"/>
        <v>49287.741110000003</v>
      </c>
      <c r="K36" s="87">
        <f>K12+K18+K24+K30</f>
        <v>135675.00146</v>
      </c>
    </row>
    <row r="37" spans="1:12" ht="15.75" customHeight="1" x14ac:dyDescent="0.25">
      <c r="A37" s="147"/>
      <c r="B37" s="148"/>
      <c r="C37" s="149"/>
      <c r="D37" s="86" t="s">
        <v>5</v>
      </c>
      <c r="E37" s="87">
        <f t="shared" si="7"/>
        <v>27702.534160000003</v>
      </c>
      <c r="F37" s="87">
        <f>F13+F19+F25+F31</f>
        <v>0</v>
      </c>
      <c r="G37" s="87">
        <v>0</v>
      </c>
      <c r="H37" s="87">
        <f t="shared" ref="H37:K37" si="22">H13+H19+H25+H31</f>
        <v>27702.534160000003</v>
      </c>
      <c r="I37" s="87">
        <f t="shared" si="22"/>
        <v>0</v>
      </c>
      <c r="J37" s="87">
        <f t="shared" ref="J37" si="23">J13+J19+J25+J31</f>
        <v>0</v>
      </c>
      <c r="K37" s="87">
        <f t="shared" si="22"/>
        <v>0</v>
      </c>
    </row>
    <row r="38" spans="1:12" s="5" customFormat="1" ht="39" hidden="1" customHeight="1" x14ac:dyDescent="0.25">
      <c r="A38" s="166"/>
      <c r="B38" s="167"/>
      <c r="C38" s="167"/>
      <c r="D38" s="167"/>
      <c r="E38" s="167"/>
      <c r="F38" s="167"/>
      <c r="G38" s="167"/>
      <c r="H38" s="167"/>
      <c r="I38" s="167"/>
      <c r="J38" s="167"/>
      <c r="K38" s="167"/>
    </row>
    <row r="39" spans="1:12" x14ac:dyDescent="0.25">
      <c r="A39" s="132" t="s">
        <v>75</v>
      </c>
      <c r="B39" s="133"/>
      <c r="C39" s="134"/>
      <c r="D39" s="76" t="s">
        <v>2</v>
      </c>
      <c r="E39" s="77">
        <f t="shared" ref="E39:E50" si="24">SUM(F39:K39)</f>
        <v>0</v>
      </c>
      <c r="F39" s="77">
        <f t="shared" ref="F39:K39" si="25">SUM(F40:F44)</f>
        <v>0</v>
      </c>
      <c r="G39" s="77">
        <f t="shared" si="25"/>
        <v>0</v>
      </c>
      <c r="H39" s="77"/>
      <c r="I39" s="77">
        <f t="shared" si="25"/>
        <v>0</v>
      </c>
      <c r="J39" s="77"/>
      <c r="K39" s="77">
        <f t="shared" si="25"/>
        <v>0</v>
      </c>
      <c r="L39" s="7"/>
    </row>
    <row r="40" spans="1:12" ht="24" customHeight="1" x14ac:dyDescent="0.25">
      <c r="A40" s="135"/>
      <c r="B40" s="136"/>
      <c r="C40" s="137"/>
      <c r="D40" s="13" t="s">
        <v>12</v>
      </c>
      <c r="E40" s="17">
        <f t="shared" si="24"/>
        <v>0</v>
      </c>
      <c r="F40" s="18">
        <v>0</v>
      </c>
      <c r="G40" s="18">
        <v>0</v>
      </c>
      <c r="H40" s="18">
        <v>0</v>
      </c>
      <c r="I40" s="18">
        <v>0</v>
      </c>
      <c r="J40" s="18"/>
      <c r="K40" s="18">
        <v>0</v>
      </c>
      <c r="L40" s="7"/>
    </row>
    <row r="41" spans="1:12" ht="24" customHeight="1" x14ac:dyDescent="0.25">
      <c r="A41" s="135"/>
      <c r="B41" s="136"/>
      <c r="C41" s="137"/>
      <c r="D41" s="13" t="s">
        <v>8</v>
      </c>
      <c r="E41" s="17">
        <f t="shared" si="24"/>
        <v>0</v>
      </c>
      <c r="F41" s="19">
        <v>0</v>
      </c>
      <c r="G41" s="19">
        <v>0</v>
      </c>
      <c r="H41" s="19">
        <v>0</v>
      </c>
      <c r="I41" s="19">
        <v>0</v>
      </c>
      <c r="J41" s="19"/>
      <c r="K41" s="19">
        <v>0</v>
      </c>
      <c r="L41" s="7"/>
    </row>
    <row r="42" spans="1:12" ht="24" customHeight="1" x14ac:dyDescent="0.25">
      <c r="A42" s="135"/>
      <c r="B42" s="136"/>
      <c r="C42" s="137"/>
      <c r="D42" s="13" t="s">
        <v>11</v>
      </c>
      <c r="E42" s="17">
        <f t="shared" si="24"/>
        <v>0</v>
      </c>
      <c r="F42" s="19">
        <v>0</v>
      </c>
      <c r="G42" s="19">
        <v>0</v>
      </c>
      <c r="H42" s="19">
        <v>0</v>
      </c>
      <c r="I42" s="19">
        <v>0</v>
      </c>
      <c r="J42" s="19"/>
      <c r="K42" s="19">
        <v>0</v>
      </c>
      <c r="L42" s="7"/>
    </row>
    <row r="43" spans="1:12" ht="19.5" customHeight="1" x14ac:dyDescent="0.25">
      <c r="A43" s="135"/>
      <c r="B43" s="136"/>
      <c r="C43" s="137"/>
      <c r="D43" s="13" t="s">
        <v>73</v>
      </c>
      <c r="E43" s="17">
        <f t="shared" si="24"/>
        <v>0</v>
      </c>
      <c r="F43" s="19">
        <v>0</v>
      </c>
      <c r="G43" s="19">
        <v>0</v>
      </c>
      <c r="H43" s="19">
        <v>0</v>
      </c>
      <c r="I43" s="19">
        <v>0</v>
      </c>
      <c r="J43" s="19"/>
      <c r="K43" s="19">
        <v>0</v>
      </c>
      <c r="L43" s="7"/>
    </row>
    <row r="44" spans="1:12" ht="24" customHeight="1" x14ac:dyDescent="0.25">
      <c r="A44" s="138"/>
      <c r="B44" s="139"/>
      <c r="C44" s="140"/>
      <c r="D44" s="13" t="s">
        <v>5</v>
      </c>
      <c r="E44" s="17">
        <f t="shared" si="24"/>
        <v>0</v>
      </c>
      <c r="F44" s="19">
        <v>0</v>
      </c>
      <c r="G44" s="19">
        <v>0</v>
      </c>
      <c r="H44" s="19">
        <v>0</v>
      </c>
      <c r="I44" s="19">
        <v>0</v>
      </c>
      <c r="J44" s="19"/>
      <c r="K44" s="19">
        <v>0</v>
      </c>
      <c r="L44" s="7"/>
    </row>
    <row r="45" spans="1:12" ht="24" customHeight="1" x14ac:dyDescent="0.25">
      <c r="A45" s="132" t="s">
        <v>76</v>
      </c>
      <c r="B45" s="133"/>
      <c r="C45" s="134"/>
      <c r="D45" s="76" t="s">
        <v>2</v>
      </c>
      <c r="E45" s="77">
        <f t="shared" si="24"/>
        <v>571500.29906999995</v>
      </c>
      <c r="F45" s="77">
        <f t="shared" ref="F45:K45" si="26">SUM(F46:F50)</f>
        <v>52380.612500000003</v>
      </c>
      <c r="G45" s="77">
        <f t="shared" si="26"/>
        <v>174104.44941</v>
      </c>
      <c r="H45" s="77">
        <f t="shared" si="26"/>
        <v>75746.780139999988</v>
      </c>
      <c r="I45" s="77">
        <f t="shared" si="26"/>
        <v>64305.714449999999</v>
      </c>
      <c r="J45" s="77">
        <f t="shared" ref="J45" si="27">SUM(J46:J50)</f>
        <v>69287.741110000003</v>
      </c>
      <c r="K45" s="77">
        <f t="shared" si="26"/>
        <v>135675.00146</v>
      </c>
    </row>
    <row r="46" spans="1:12" ht="24" customHeight="1" x14ac:dyDescent="0.25">
      <c r="A46" s="135"/>
      <c r="B46" s="136"/>
      <c r="C46" s="137"/>
      <c r="D46" s="13" t="s">
        <v>12</v>
      </c>
      <c r="E46" s="17">
        <f t="shared" si="24"/>
        <v>0</v>
      </c>
      <c r="F46" s="19">
        <v>0</v>
      </c>
      <c r="G46" s="19">
        <v>0</v>
      </c>
      <c r="H46" s="19"/>
      <c r="I46" s="19">
        <v>0</v>
      </c>
      <c r="J46" s="19">
        <v>0</v>
      </c>
      <c r="K46" s="19">
        <v>0</v>
      </c>
    </row>
    <row r="47" spans="1:12" ht="24" customHeight="1" x14ac:dyDescent="0.25">
      <c r="A47" s="135"/>
      <c r="B47" s="136"/>
      <c r="C47" s="137"/>
      <c r="D47" s="13" t="s">
        <v>8</v>
      </c>
      <c r="E47" s="79">
        <f t="shared" si="24"/>
        <v>64.900000000000006</v>
      </c>
      <c r="F47" s="19">
        <f t="shared" ref="F47:K50" si="28">F34</f>
        <v>64.900000000000006</v>
      </c>
      <c r="G47" s="19">
        <f>G34</f>
        <v>0</v>
      </c>
      <c r="H47" s="19"/>
      <c r="I47" s="19">
        <f t="shared" ref="I47:J47" si="29">I34</f>
        <v>0</v>
      </c>
      <c r="J47" s="19">
        <f t="shared" si="29"/>
        <v>0</v>
      </c>
      <c r="K47" s="19">
        <f t="shared" si="28"/>
        <v>0</v>
      </c>
    </row>
    <row r="48" spans="1:12" ht="24" customHeight="1" x14ac:dyDescent="0.25">
      <c r="A48" s="135"/>
      <c r="B48" s="136"/>
      <c r="C48" s="137"/>
      <c r="D48" s="13" t="s">
        <v>11</v>
      </c>
      <c r="E48" s="79">
        <f t="shared" si="24"/>
        <v>209128.75914000001</v>
      </c>
      <c r="F48" s="19">
        <f t="shared" si="28"/>
        <v>24219.771000000001</v>
      </c>
      <c r="G48" s="19">
        <f t="shared" si="28"/>
        <v>124908.98814</v>
      </c>
      <c r="H48" s="19">
        <f t="shared" si="28"/>
        <v>20000</v>
      </c>
      <c r="I48" s="19">
        <f t="shared" ref="I48:J48" si="30">I35</f>
        <v>20000</v>
      </c>
      <c r="J48" s="19">
        <f t="shared" si="30"/>
        <v>20000</v>
      </c>
      <c r="K48" s="19">
        <f t="shared" si="28"/>
        <v>0</v>
      </c>
    </row>
    <row r="49" spans="1:12" ht="22.5" customHeight="1" x14ac:dyDescent="0.25">
      <c r="A49" s="135"/>
      <c r="B49" s="136"/>
      <c r="C49" s="137"/>
      <c r="D49" s="13" t="s">
        <v>73</v>
      </c>
      <c r="E49" s="79">
        <f t="shared" si="24"/>
        <v>334604.10577000002</v>
      </c>
      <c r="F49" s="19">
        <f t="shared" si="28"/>
        <v>28095.941500000001</v>
      </c>
      <c r="G49" s="19">
        <f t="shared" si="28"/>
        <v>49195.46127</v>
      </c>
      <c r="H49" s="19">
        <f t="shared" si="28"/>
        <v>28044.245979999996</v>
      </c>
      <c r="I49" s="19">
        <f t="shared" ref="I49:K50" si="31">I36</f>
        <v>44305.714449999999</v>
      </c>
      <c r="J49" s="19">
        <f t="shared" si="31"/>
        <v>49287.741110000003</v>
      </c>
      <c r="K49" s="19">
        <f t="shared" si="31"/>
        <v>135675.00146</v>
      </c>
    </row>
    <row r="50" spans="1:12" ht="24" customHeight="1" x14ac:dyDescent="0.25">
      <c r="A50" s="138"/>
      <c r="B50" s="139"/>
      <c r="C50" s="140"/>
      <c r="D50" s="13" t="s">
        <v>5</v>
      </c>
      <c r="E50" s="79">
        <f t="shared" si="24"/>
        <v>27702.534160000003</v>
      </c>
      <c r="F50" s="19">
        <f t="shared" si="28"/>
        <v>0</v>
      </c>
      <c r="G50" s="19">
        <f t="shared" si="28"/>
        <v>0</v>
      </c>
      <c r="H50" s="19">
        <f t="shared" si="28"/>
        <v>27702.534160000003</v>
      </c>
      <c r="I50" s="19">
        <f t="shared" si="31"/>
        <v>0</v>
      </c>
      <c r="J50" s="19">
        <f t="shared" si="31"/>
        <v>0</v>
      </c>
      <c r="K50" s="19">
        <f t="shared" si="31"/>
        <v>0</v>
      </c>
    </row>
    <row r="51" spans="1:12" x14ac:dyDescent="0.25">
      <c r="A51" s="129" t="s">
        <v>4</v>
      </c>
      <c r="B51" s="130"/>
      <c r="C51" s="130"/>
      <c r="D51" s="130"/>
      <c r="E51" s="130"/>
      <c r="F51" s="8"/>
      <c r="G51" s="8"/>
      <c r="H51" s="8"/>
      <c r="I51" s="8"/>
      <c r="J51" s="8"/>
      <c r="K51" s="8"/>
      <c r="L51" s="7"/>
    </row>
    <row r="52" spans="1:12" x14ac:dyDescent="0.25">
      <c r="A52" s="132" t="s">
        <v>17</v>
      </c>
      <c r="B52" s="133"/>
      <c r="C52" s="134"/>
      <c r="D52" s="76" t="s">
        <v>2</v>
      </c>
      <c r="E52" s="77">
        <f t="shared" ref="E52:E63" si="32">SUM(F52:K52)</f>
        <v>0</v>
      </c>
      <c r="F52" s="77">
        <f t="shared" ref="F52" si="33">SUM(F53:F57)</f>
        <v>0</v>
      </c>
      <c r="G52" s="77">
        <f t="shared" ref="G52:K52" si="34">SUM(G53:G57)</f>
        <v>0</v>
      </c>
      <c r="H52" s="77">
        <f t="shared" ref="H52:J52" si="35">SUM(H53:H57)</f>
        <v>0</v>
      </c>
      <c r="I52" s="77">
        <f t="shared" si="35"/>
        <v>0</v>
      </c>
      <c r="J52" s="77">
        <f t="shared" si="35"/>
        <v>0</v>
      </c>
      <c r="K52" s="77">
        <f t="shared" si="34"/>
        <v>0</v>
      </c>
      <c r="L52" s="7"/>
    </row>
    <row r="53" spans="1:12" ht="24" customHeight="1" x14ac:dyDescent="0.25">
      <c r="A53" s="135"/>
      <c r="B53" s="136"/>
      <c r="C53" s="137"/>
      <c r="D53" s="13" t="s">
        <v>12</v>
      </c>
      <c r="E53" s="17">
        <f t="shared" si="32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7"/>
    </row>
    <row r="54" spans="1:12" ht="24" customHeight="1" x14ac:dyDescent="0.25">
      <c r="A54" s="135"/>
      <c r="B54" s="136"/>
      <c r="C54" s="137"/>
      <c r="D54" s="13" t="s">
        <v>8</v>
      </c>
      <c r="E54" s="17">
        <f t="shared" si="32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7"/>
    </row>
    <row r="55" spans="1:12" ht="24" customHeight="1" x14ac:dyDescent="0.25">
      <c r="A55" s="135"/>
      <c r="B55" s="136"/>
      <c r="C55" s="137"/>
      <c r="D55" s="13" t="s">
        <v>11</v>
      </c>
      <c r="E55" s="17">
        <f t="shared" si="32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7"/>
    </row>
    <row r="56" spans="1:12" ht="19.5" customHeight="1" x14ac:dyDescent="0.25">
      <c r="A56" s="135"/>
      <c r="B56" s="136"/>
      <c r="C56" s="137"/>
      <c r="D56" s="13" t="s">
        <v>73</v>
      </c>
      <c r="E56" s="17">
        <f t="shared" si="32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7"/>
    </row>
    <row r="57" spans="1:12" ht="24" customHeight="1" x14ac:dyDescent="0.25">
      <c r="A57" s="138"/>
      <c r="B57" s="139"/>
      <c r="C57" s="140"/>
      <c r="D57" s="13" t="s">
        <v>5</v>
      </c>
      <c r="E57" s="17">
        <f t="shared" si="32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7"/>
    </row>
    <row r="58" spans="1:12" ht="24" customHeight="1" x14ac:dyDescent="0.25">
      <c r="A58" s="132" t="s">
        <v>18</v>
      </c>
      <c r="B58" s="133"/>
      <c r="C58" s="134"/>
      <c r="D58" s="76" t="s">
        <v>2</v>
      </c>
      <c r="E58" s="77">
        <f t="shared" si="32"/>
        <v>571500.29906999995</v>
      </c>
      <c r="F58" s="77">
        <f t="shared" ref="F58:K58" si="36">SUM(F59:F63)</f>
        <v>52380.612500000003</v>
      </c>
      <c r="G58" s="77">
        <f t="shared" si="36"/>
        <v>174104.44941</v>
      </c>
      <c r="H58" s="77">
        <f t="shared" si="36"/>
        <v>75746.780139999988</v>
      </c>
      <c r="I58" s="77">
        <f t="shared" si="36"/>
        <v>64305.714449999999</v>
      </c>
      <c r="J58" s="77">
        <f t="shared" ref="J58" si="37">SUM(J59:J63)</f>
        <v>69287.741110000003</v>
      </c>
      <c r="K58" s="77">
        <f t="shared" si="36"/>
        <v>135675.00146</v>
      </c>
    </row>
    <row r="59" spans="1:12" ht="24" customHeight="1" x14ac:dyDescent="0.25">
      <c r="A59" s="135"/>
      <c r="B59" s="136"/>
      <c r="C59" s="137"/>
      <c r="D59" s="13" t="s">
        <v>12</v>
      </c>
      <c r="E59" s="17">
        <f t="shared" si="32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</row>
    <row r="60" spans="1:12" ht="24" customHeight="1" x14ac:dyDescent="0.25">
      <c r="A60" s="135"/>
      <c r="B60" s="136"/>
      <c r="C60" s="137"/>
      <c r="D60" s="13" t="s">
        <v>8</v>
      </c>
      <c r="E60" s="79">
        <f t="shared" si="32"/>
        <v>64.900000000000006</v>
      </c>
      <c r="F60" s="19">
        <f t="shared" ref="F60:K63" si="38">F10+F16+F22+F28</f>
        <v>64.900000000000006</v>
      </c>
      <c r="G60" s="19">
        <f t="shared" si="38"/>
        <v>0</v>
      </c>
      <c r="H60" s="19">
        <f t="shared" si="38"/>
        <v>0</v>
      </c>
      <c r="I60" s="19">
        <f t="shared" ref="I60:J60" si="39">I10+I16+I22+I28</f>
        <v>0</v>
      </c>
      <c r="J60" s="19">
        <f t="shared" si="39"/>
        <v>0</v>
      </c>
      <c r="K60" s="19">
        <f t="shared" si="38"/>
        <v>0</v>
      </c>
    </row>
    <row r="61" spans="1:12" ht="24" customHeight="1" x14ac:dyDescent="0.25">
      <c r="A61" s="135"/>
      <c r="B61" s="136"/>
      <c r="C61" s="137"/>
      <c r="D61" s="13" t="s">
        <v>11</v>
      </c>
      <c r="E61" s="79">
        <f t="shared" si="32"/>
        <v>209128.75914000001</v>
      </c>
      <c r="F61" s="19">
        <f t="shared" si="38"/>
        <v>24219.771000000001</v>
      </c>
      <c r="G61" s="19">
        <f t="shared" si="38"/>
        <v>124908.98814</v>
      </c>
      <c r="H61" s="19">
        <f t="shared" si="38"/>
        <v>20000</v>
      </c>
      <c r="I61" s="19">
        <f t="shared" ref="I61:J61" si="40">I11+I17+I23+I29</f>
        <v>20000</v>
      </c>
      <c r="J61" s="19">
        <f t="shared" si="40"/>
        <v>20000</v>
      </c>
      <c r="K61" s="19">
        <f t="shared" si="38"/>
        <v>0</v>
      </c>
    </row>
    <row r="62" spans="1:12" ht="22.5" customHeight="1" x14ac:dyDescent="0.25">
      <c r="A62" s="135"/>
      <c r="B62" s="136"/>
      <c r="C62" s="137"/>
      <c r="D62" s="13" t="s">
        <v>73</v>
      </c>
      <c r="E62" s="79">
        <f t="shared" si="32"/>
        <v>334604.10577000002</v>
      </c>
      <c r="F62" s="19">
        <f t="shared" si="38"/>
        <v>28095.941500000001</v>
      </c>
      <c r="G62" s="19">
        <f t="shared" si="38"/>
        <v>49195.46127</v>
      </c>
      <c r="H62" s="19">
        <f>H12+H18+H24+H30</f>
        <v>28044.245979999996</v>
      </c>
      <c r="I62" s="19">
        <f>I12+I18+I24+I30</f>
        <v>44305.714449999999</v>
      </c>
      <c r="J62" s="19">
        <f>J12+J18+J24+J30</f>
        <v>49287.741110000003</v>
      </c>
      <c r="K62" s="19">
        <f>K12+K18+K24+K30</f>
        <v>135675.00146</v>
      </c>
    </row>
    <row r="63" spans="1:12" ht="24" customHeight="1" x14ac:dyDescent="0.25">
      <c r="A63" s="138"/>
      <c r="B63" s="139"/>
      <c r="C63" s="140"/>
      <c r="D63" s="13" t="s">
        <v>5</v>
      </c>
      <c r="E63" s="79">
        <f t="shared" si="32"/>
        <v>27702.534160000003</v>
      </c>
      <c r="F63" s="19">
        <f t="shared" si="38"/>
        <v>0</v>
      </c>
      <c r="G63" s="19">
        <f t="shared" si="38"/>
        <v>0</v>
      </c>
      <c r="H63" s="19">
        <f t="shared" si="38"/>
        <v>27702.534160000003</v>
      </c>
      <c r="I63" s="19">
        <f t="shared" ref="I63:J63" si="41">I13+I19+I25+I31</f>
        <v>0</v>
      </c>
      <c r="J63" s="19">
        <f t="shared" si="41"/>
        <v>0</v>
      </c>
      <c r="K63" s="19">
        <f t="shared" si="38"/>
        <v>0</v>
      </c>
    </row>
    <row r="64" spans="1:12" ht="24" customHeight="1" x14ac:dyDescent="0.25">
      <c r="A64" s="131" t="s">
        <v>4</v>
      </c>
      <c r="B64" s="131"/>
      <c r="C64" s="131"/>
      <c r="D64" s="131"/>
      <c r="E64" s="131"/>
      <c r="F64" s="20"/>
      <c r="G64" s="20"/>
      <c r="H64" s="20"/>
      <c r="I64" s="8"/>
      <c r="J64" s="8"/>
      <c r="K64" s="8"/>
    </row>
    <row r="65" spans="1:11" ht="24" customHeight="1" x14ac:dyDescent="0.25">
      <c r="A65" s="155" t="s">
        <v>94</v>
      </c>
      <c r="B65" s="156"/>
      <c r="C65" s="157"/>
      <c r="D65" s="76" t="s">
        <v>2</v>
      </c>
      <c r="E65" s="77">
        <f t="shared" ref="E65:E76" si="42">SUM(F65:K65)</f>
        <v>0</v>
      </c>
      <c r="F65" s="77">
        <f t="shared" ref="F65:K65" si="43">SUM(F66:F70)</f>
        <v>0</v>
      </c>
      <c r="G65" s="77">
        <f t="shared" si="43"/>
        <v>0</v>
      </c>
      <c r="H65" s="77">
        <f t="shared" si="43"/>
        <v>0</v>
      </c>
      <c r="I65" s="77">
        <f t="shared" ref="I65:J65" si="44">SUM(I66:I70)</f>
        <v>0</v>
      </c>
      <c r="J65" s="77">
        <f t="shared" si="44"/>
        <v>0</v>
      </c>
      <c r="K65" s="77">
        <f t="shared" si="43"/>
        <v>0</v>
      </c>
    </row>
    <row r="66" spans="1:11" ht="24" customHeight="1" x14ac:dyDescent="0.25">
      <c r="A66" s="158"/>
      <c r="B66" s="159"/>
      <c r="C66" s="160"/>
      <c r="D66" s="13" t="s">
        <v>12</v>
      </c>
      <c r="E66" s="17">
        <f t="shared" si="42"/>
        <v>0</v>
      </c>
      <c r="F66" s="19">
        <f t="shared" ref="F66:K66" si="45">F53</f>
        <v>0</v>
      </c>
      <c r="G66" s="19">
        <f t="shared" si="45"/>
        <v>0</v>
      </c>
      <c r="H66" s="19">
        <f t="shared" si="45"/>
        <v>0</v>
      </c>
      <c r="I66" s="19">
        <f t="shared" ref="I66:J66" si="46">I53</f>
        <v>0</v>
      </c>
      <c r="J66" s="19">
        <f t="shared" si="46"/>
        <v>0</v>
      </c>
      <c r="K66" s="19">
        <f t="shared" si="45"/>
        <v>0</v>
      </c>
    </row>
    <row r="67" spans="1:11" ht="24" customHeight="1" x14ac:dyDescent="0.25">
      <c r="A67" s="158"/>
      <c r="B67" s="159"/>
      <c r="C67" s="160"/>
      <c r="D67" s="13" t="s">
        <v>8</v>
      </c>
      <c r="E67" s="79">
        <f t="shared" si="42"/>
        <v>0</v>
      </c>
      <c r="F67" s="19">
        <f t="shared" ref="F67:K67" si="47">F54</f>
        <v>0</v>
      </c>
      <c r="G67" s="19">
        <f t="shared" si="47"/>
        <v>0</v>
      </c>
      <c r="H67" s="19">
        <f t="shared" si="47"/>
        <v>0</v>
      </c>
      <c r="I67" s="19">
        <f t="shared" ref="I67:J67" si="48">I54</f>
        <v>0</v>
      </c>
      <c r="J67" s="19">
        <f t="shared" si="48"/>
        <v>0</v>
      </c>
      <c r="K67" s="19">
        <f t="shared" si="47"/>
        <v>0</v>
      </c>
    </row>
    <row r="68" spans="1:11" ht="24" customHeight="1" x14ac:dyDescent="0.25">
      <c r="A68" s="158"/>
      <c r="B68" s="159"/>
      <c r="C68" s="160"/>
      <c r="D68" s="13" t="s">
        <v>11</v>
      </c>
      <c r="E68" s="79">
        <f t="shared" si="42"/>
        <v>0</v>
      </c>
      <c r="F68" s="19">
        <f t="shared" ref="F68:K68" si="49">F55</f>
        <v>0</v>
      </c>
      <c r="G68" s="19">
        <f t="shared" si="49"/>
        <v>0</v>
      </c>
      <c r="H68" s="19">
        <f t="shared" si="49"/>
        <v>0</v>
      </c>
      <c r="I68" s="19">
        <f t="shared" ref="I68:J68" si="50">I55</f>
        <v>0</v>
      </c>
      <c r="J68" s="19">
        <f t="shared" si="50"/>
        <v>0</v>
      </c>
      <c r="K68" s="19">
        <f t="shared" si="49"/>
        <v>0</v>
      </c>
    </row>
    <row r="69" spans="1:11" ht="19.5" customHeight="1" x14ac:dyDescent="0.25">
      <c r="A69" s="158"/>
      <c r="B69" s="159"/>
      <c r="C69" s="160"/>
      <c r="D69" s="13" t="s">
        <v>73</v>
      </c>
      <c r="E69" s="79">
        <f t="shared" si="42"/>
        <v>0</v>
      </c>
      <c r="F69" s="19">
        <f t="shared" ref="F69:K69" si="51">F56</f>
        <v>0</v>
      </c>
      <c r="G69" s="19">
        <f t="shared" si="51"/>
        <v>0</v>
      </c>
      <c r="H69" s="19">
        <f t="shared" si="51"/>
        <v>0</v>
      </c>
      <c r="I69" s="19">
        <f t="shared" ref="I69:J69" si="52">I56</f>
        <v>0</v>
      </c>
      <c r="J69" s="19">
        <f t="shared" si="52"/>
        <v>0</v>
      </c>
      <c r="K69" s="19">
        <f t="shared" si="51"/>
        <v>0</v>
      </c>
    </row>
    <row r="70" spans="1:11" ht="24" customHeight="1" x14ac:dyDescent="0.25">
      <c r="A70" s="161"/>
      <c r="B70" s="162"/>
      <c r="C70" s="163"/>
      <c r="D70" s="13" t="s">
        <v>5</v>
      </c>
      <c r="E70" s="79">
        <f t="shared" si="42"/>
        <v>0</v>
      </c>
      <c r="F70" s="19">
        <f t="shared" ref="F70:K70" si="53">F57</f>
        <v>0</v>
      </c>
      <c r="G70" s="19">
        <f t="shared" si="53"/>
        <v>0</v>
      </c>
      <c r="H70" s="19">
        <f t="shared" si="53"/>
        <v>0</v>
      </c>
      <c r="I70" s="19">
        <f t="shared" ref="I70:J70" si="54">I57</f>
        <v>0</v>
      </c>
      <c r="J70" s="19">
        <f t="shared" si="54"/>
        <v>0</v>
      </c>
      <c r="K70" s="19">
        <f t="shared" si="53"/>
        <v>0</v>
      </c>
    </row>
    <row r="71" spans="1:11" ht="24" customHeight="1" x14ac:dyDescent="0.25">
      <c r="A71" s="115" t="s">
        <v>13</v>
      </c>
      <c r="B71" s="116"/>
      <c r="C71" s="117"/>
      <c r="D71" s="76" t="s">
        <v>2</v>
      </c>
      <c r="E71" s="77">
        <f t="shared" si="42"/>
        <v>571500.29906999995</v>
      </c>
      <c r="F71" s="77">
        <f t="shared" ref="F71:K71" si="55">SUM(F72:F76)</f>
        <v>52380.612500000003</v>
      </c>
      <c r="G71" s="77">
        <f t="shared" si="55"/>
        <v>174104.44941</v>
      </c>
      <c r="H71" s="77">
        <f t="shared" si="55"/>
        <v>75746.780139999988</v>
      </c>
      <c r="I71" s="77">
        <f t="shared" ref="I71:J71" si="56">SUM(I72:I76)</f>
        <v>64305.714449999999</v>
      </c>
      <c r="J71" s="77">
        <f t="shared" si="56"/>
        <v>69287.741110000003</v>
      </c>
      <c r="K71" s="77">
        <f t="shared" si="55"/>
        <v>135675.00146</v>
      </c>
    </row>
    <row r="72" spans="1:11" ht="24" customHeight="1" x14ac:dyDescent="0.25">
      <c r="A72" s="118"/>
      <c r="B72" s="119"/>
      <c r="C72" s="120"/>
      <c r="D72" s="13" t="s">
        <v>12</v>
      </c>
      <c r="E72" s="17">
        <f t="shared" si="42"/>
        <v>0</v>
      </c>
      <c r="F72" s="19">
        <f t="shared" ref="F72:K72" si="57">F59</f>
        <v>0</v>
      </c>
      <c r="G72" s="19">
        <f t="shared" si="57"/>
        <v>0</v>
      </c>
      <c r="H72" s="19">
        <f t="shared" si="57"/>
        <v>0</v>
      </c>
      <c r="I72" s="19">
        <f t="shared" ref="I72:J72" si="58">I59</f>
        <v>0</v>
      </c>
      <c r="J72" s="19">
        <f t="shared" si="58"/>
        <v>0</v>
      </c>
      <c r="K72" s="19">
        <f t="shared" si="57"/>
        <v>0</v>
      </c>
    </row>
    <row r="73" spans="1:11" ht="24" customHeight="1" x14ac:dyDescent="0.25">
      <c r="A73" s="118"/>
      <c r="B73" s="119"/>
      <c r="C73" s="120"/>
      <c r="D73" s="13" t="s">
        <v>8</v>
      </c>
      <c r="E73" s="79">
        <f t="shared" si="42"/>
        <v>64.900000000000006</v>
      </c>
      <c r="F73" s="19">
        <f t="shared" ref="F73:K76" si="59">F60</f>
        <v>64.900000000000006</v>
      </c>
      <c r="G73" s="19">
        <f t="shared" si="59"/>
        <v>0</v>
      </c>
      <c r="H73" s="19">
        <f t="shared" si="59"/>
        <v>0</v>
      </c>
      <c r="I73" s="19">
        <f t="shared" ref="I73:J73" si="60">I60</f>
        <v>0</v>
      </c>
      <c r="J73" s="19">
        <f t="shared" si="60"/>
        <v>0</v>
      </c>
      <c r="K73" s="19">
        <f t="shared" si="59"/>
        <v>0</v>
      </c>
    </row>
    <row r="74" spans="1:11" ht="24" customHeight="1" x14ac:dyDescent="0.25">
      <c r="A74" s="118"/>
      <c r="B74" s="119"/>
      <c r="C74" s="120"/>
      <c r="D74" s="13" t="s">
        <v>11</v>
      </c>
      <c r="E74" s="79">
        <f t="shared" si="42"/>
        <v>209128.75914000001</v>
      </c>
      <c r="F74" s="19">
        <f t="shared" si="59"/>
        <v>24219.771000000001</v>
      </c>
      <c r="G74" s="19">
        <f t="shared" si="59"/>
        <v>124908.98814</v>
      </c>
      <c r="H74" s="19">
        <f t="shared" si="59"/>
        <v>20000</v>
      </c>
      <c r="I74" s="19">
        <f t="shared" ref="I74:J74" si="61">I61</f>
        <v>20000</v>
      </c>
      <c r="J74" s="19">
        <f t="shared" si="61"/>
        <v>20000</v>
      </c>
      <c r="K74" s="19">
        <f t="shared" si="59"/>
        <v>0</v>
      </c>
    </row>
    <row r="75" spans="1:11" ht="19.5" customHeight="1" x14ac:dyDescent="0.25">
      <c r="A75" s="118"/>
      <c r="B75" s="119"/>
      <c r="C75" s="120"/>
      <c r="D75" s="13" t="s">
        <v>73</v>
      </c>
      <c r="E75" s="79">
        <f t="shared" si="42"/>
        <v>334604.10577000002</v>
      </c>
      <c r="F75" s="19">
        <f t="shared" si="59"/>
        <v>28095.941500000001</v>
      </c>
      <c r="G75" s="19">
        <f>G62</f>
        <v>49195.46127</v>
      </c>
      <c r="H75" s="19">
        <f t="shared" ref="H75:K75" si="62">H62</f>
        <v>28044.245979999996</v>
      </c>
      <c r="I75" s="19">
        <f t="shared" ref="I75:J75" si="63">I62</f>
        <v>44305.714449999999</v>
      </c>
      <c r="J75" s="19">
        <f t="shared" si="63"/>
        <v>49287.741110000003</v>
      </c>
      <c r="K75" s="19">
        <f t="shared" si="62"/>
        <v>135675.00146</v>
      </c>
    </row>
    <row r="76" spans="1:11" ht="24" customHeight="1" x14ac:dyDescent="0.25">
      <c r="A76" s="121"/>
      <c r="B76" s="122"/>
      <c r="C76" s="123"/>
      <c r="D76" s="13" t="s">
        <v>5</v>
      </c>
      <c r="E76" s="79">
        <f t="shared" si="42"/>
        <v>27702.534160000003</v>
      </c>
      <c r="F76" s="19">
        <f t="shared" si="59"/>
        <v>0</v>
      </c>
      <c r="G76" s="19">
        <f t="shared" si="59"/>
        <v>0</v>
      </c>
      <c r="H76" s="19">
        <f t="shared" si="59"/>
        <v>27702.534160000003</v>
      </c>
      <c r="I76" s="19">
        <f t="shared" ref="I76:J76" si="64">I63</f>
        <v>0</v>
      </c>
      <c r="J76" s="19">
        <f t="shared" si="64"/>
        <v>0</v>
      </c>
      <c r="K76" s="19">
        <f t="shared" si="59"/>
        <v>0</v>
      </c>
    </row>
    <row r="77" spans="1:11" x14ac:dyDescent="0.25">
      <c r="E77" s="6"/>
    </row>
  </sheetData>
  <mergeCells count="31">
    <mergeCell ref="A65:C70"/>
    <mergeCell ref="A45:C50"/>
    <mergeCell ref="A7:K7"/>
    <mergeCell ref="A38:K38"/>
    <mergeCell ref="C26:C31"/>
    <mergeCell ref="A8:A13"/>
    <mergeCell ref="B8:B13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1:E1"/>
    <mergeCell ref="A3:A5"/>
    <mergeCell ref="B3:B5"/>
    <mergeCell ref="C3:C5"/>
    <mergeCell ref="D3:D5"/>
    <mergeCell ref="E3:K3"/>
    <mergeCell ref="E4:E5"/>
    <mergeCell ref="F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rowBreaks count="1" manualBreakCount="1">
    <brk id="44" max="9" man="1"/>
  </rowBreaks>
  <ignoredErrors>
    <ignoredError sqref="E14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13"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75" t="s">
        <v>20</v>
      </c>
      <c r="B2" s="175"/>
      <c r="C2" s="175"/>
      <c r="D2" s="175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74" t="s">
        <v>71</v>
      </c>
      <c r="B6" s="174"/>
      <c r="C6" s="174"/>
      <c r="D6" s="174"/>
    </row>
    <row r="7" spans="1:4" x14ac:dyDescent="0.25">
      <c r="A7" s="174" t="s">
        <v>87</v>
      </c>
      <c r="B7" s="174"/>
      <c r="C7" s="174"/>
      <c r="D7" s="174"/>
    </row>
    <row r="8" spans="1:4" ht="201.75" customHeight="1" x14ac:dyDescent="0.25">
      <c r="A8" s="25" t="s">
        <v>24</v>
      </c>
      <c r="B8" s="26" t="s">
        <v>97</v>
      </c>
      <c r="C8" s="80" t="s">
        <v>83</v>
      </c>
      <c r="D8" s="26"/>
    </row>
    <row r="9" spans="1:4" s="30" customFormat="1" ht="16.5" customHeight="1" x14ac:dyDescent="0.25">
      <c r="A9" s="180" t="s">
        <v>86</v>
      </c>
      <c r="B9" s="181"/>
      <c r="C9" s="181"/>
      <c r="D9" s="182"/>
    </row>
    <row r="10" spans="1:4" s="30" customFormat="1" ht="21" customHeight="1" x14ac:dyDescent="0.25">
      <c r="A10" s="176" t="s">
        <v>88</v>
      </c>
      <c r="B10" s="176"/>
      <c r="C10" s="176"/>
      <c r="D10" s="176"/>
    </row>
    <row r="11" spans="1:4" s="30" customFormat="1" ht="13.5" customHeight="1" x14ac:dyDescent="0.25">
      <c r="A11" s="177" t="s">
        <v>91</v>
      </c>
      <c r="B11" s="178"/>
      <c r="C11" s="178"/>
      <c r="D11" s="179"/>
    </row>
    <row r="12" spans="1:4" ht="86.25" customHeight="1" x14ac:dyDescent="0.25">
      <c r="A12" s="28" t="s">
        <v>25</v>
      </c>
      <c r="B12" s="27" t="s">
        <v>98</v>
      </c>
      <c r="C12" s="80" t="s">
        <v>82</v>
      </c>
      <c r="D12" s="26"/>
    </row>
    <row r="13" spans="1:4" s="30" customFormat="1" ht="225" customHeight="1" x14ac:dyDescent="0.25">
      <c r="A13" s="23" t="s">
        <v>89</v>
      </c>
      <c r="B13" s="80" t="s">
        <v>99</v>
      </c>
      <c r="C13" s="80" t="s">
        <v>84</v>
      </c>
      <c r="D13" s="73" t="s">
        <v>77</v>
      </c>
    </row>
    <row r="14" spans="1:4" ht="14.25" customHeight="1" x14ac:dyDescent="0.25">
      <c r="A14" s="171" t="s">
        <v>90</v>
      </c>
      <c r="B14" s="172"/>
      <c r="C14" s="172"/>
      <c r="D14" s="173"/>
    </row>
    <row r="15" spans="1:4" s="30" customFormat="1" ht="12.75" customHeight="1" x14ac:dyDescent="0.25">
      <c r="A15" s="168" t="s">
        <v>92</v>
      </c>
      <c r="B15" s="169"/>
      <c r="C15" s="169"/>
      <c r="D15" s="170"/>
    </row>
    <row r="16" spans="1:4" s="30" customFormat="1" ht="12.75" customHeight="1" x14ac:dyDescent="0.25">
      <c r="A16" s="171" t="s">
        <v>93</v>
      </c>
      <c r="B16" s="172"/>
      <c r="C16" s="172"/>
      <c r="D16" s="173"/>
    </row>
    <row r="17" spans="1:4" ht="58.5" customHeight="1" x14ac:dyDescent="0.25">
      <c r="A17" s="25" t="s">
        <v>72</v>
      </c>
      <c r="B17" s="26" t="s">
        <v>100</v>
      </c>
      <c r="C17" s="80" t="s">
        <v>85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O14" sqref="O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30"/>
    <col min="12" max="12" width="12" customWidth="1"/>
    <col min="13" max="13" width="10.85546875" customWidth="1"/>
  </cols>
  <sheetData>
    <row r="1" spans="1:13" ht="15.75" x14ac:dyDescent="0.25">
      <c r="A1" s="184" t="s">
        <v>27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15.75" x14ac:dyDescent="0.25">
      <c r="A2" s="185" t="s">
        <v>28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13" ht="47.25" customHeight="1" x14ac:dyDescent="0.25">
      <c r="A3" s="186" t="s">
        <v>110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</row>
    <row r="4" spans="1:13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1"/>
      <c r="K4" s="61"/>
      <c r="L4" s="31"/>
      <c r="M4" s="31"/>
    </row>
    <row r="5" spans="1:13" ht="15.75" customHeight="1" x14ac:dyDescent="0.25">
      <c r="A5" s="187" t="s">
        <v>29</v>
      </c>
      <c r="B5" s="187" t="s">
        <v>30</v>
      </c>
      <c r="C5" s="187" t="s">
        <v>31</v>
      </c>
      <c r="D5" s="187" t="s">
        <v>32</v>
      </c>
      <c r="E5" s="187" t="s">
        <v>33</v>
      </c>
      <c r="F5" s="187" t="s">
        <v>111</v>
      </c>
      <c r="G5" s="187" t="s">
        <v>34</v>
      </c>
      <c r="H5" s="183" t="s">
        <v>35</v>
      </c>
      <c r="I5" s="183"/>
      <c r="J5" s="183"/>
      <c r="K5" s="183"/>
      <c r="L5" s="187" t="s">
        <v>36</v>
      </c>
      <c r="M5" s="187" t="s">
        <v>37</v>
      </c>
    </row>
    <row r="6" spans="1:13" ht="15.75" x14ac:dyDescent="0.25">
      <c r="A6" s="188"/>
      <c r="B6" s="188"/>
      <c r="C6" s="188"/>
      <c r="D6" s="188"/>
      <c r="E6" s="188"/>
      <c r="F6" s="188"/>
      <c r="G6" s="188"/>
      <c r="H6" s="183" t="s">
        <v>2</v>
      </c>
      <c r="I6" s="183"/>
      <c r="J6" s="183"/>
      <c r="K6" s="183"/>
      <c r="L6" s="188"/>
      <c r="M6" s="188"/>
    </row>
    <row r="7" spans="1:13" ht="31.5" x14ac:dyDescent="0.25">
      <c r="A7" s="189"/>
      <c r="B7" s="189"/>
      <c r="C7" s="189"/>
      <c r="D7" s="189"/>
      <c r="E7" s="189"/>
      <c r="F7" s="189"/>
      <c r="G7" s="189"/>
      <c r="H7" s="183"/>
      <c r="I7" s="98" t="s">
        <v>95</v>
      </c>
      <c r="J7" s="98" t="s">
        <v>101</v>
      </c>
      <c r="K7" s="102" t="s">
        <v>109</v>
      </c>
      <c r="L7" s="189"/>
      <c r="M7" s="189"/>
    </row>
    <row r="8" spans="1:13" x14ac:dyDescent="0.25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63">
        <v>10</v>
      </c>
      <c r="K8" s="63">
        <v>11</v>
      </c>
      <c r="L8" s="32">
        <v>12</v>
      </c>
      <c r="M8" s="32">
        <v>13</v>
      </c>
    </row>
    <row r="9" spans="1:13" ht="15.75" x14ac:dyDescent="0.25">
      <c r="A9" s="33"/>
      <c r="B9" s="34"/>
      <c r="C9" s="35"/>
      <c r="D9" s="35"/>
      <c r="E9" s="36"/>
      <c r="F9" s="35"/>
      <c r="G9" s="35"/>
      <c r="H9" s="37"/>
      <c r="I9" s="38"/>
      <c r="J9" s="65"/>
      <c r="K9" s="65"/>
      <c r="L9" s="35"/>
      <c r="M9" s="39"/>
    </row>
    <row r="10" spans="1:13" ht="15.75" x14ac:dyDescent="0.25">
      <c r="A10" s="33"/>
      <c r="B10" s="34"/>
      <c r="C10" s="35"/>
      <c r="D10" s="35"/>
      <c r="E10" s="35"/>
      <c r="F10" s="35"/>
      <c r="G10" s="35"/>
      <c r="H10" s="37"/>
      <c r="I10" s="37"/>
      <c r="J10" s="64"/>
      <c r="K10" s="64"/>
      <c r="L10" s="35"/>
      <c r="M10" s="39"/>
    </row>
    <row r="11" spans="1:13" ht="15.75" x14ac:dyDescent="0.25">
      <c r="A11" s="40"/>
      <c r="B11" s="41"/>
      <c r="C11" s="37"/>
      <c r="D11" s="37"/>
      <c r="E11" s="37"/>
      <c r="F11" s="37"/>
      <c r="G11" s="37"/>
      <c r="H11" s="37"/>
      <c r="I11" s="37"/>
      <c r="J11" s="64"/>
      <c r="K11" s="64"/>
      <c r="L11" s="37"/>
      <c r="M11" s="39"/>
    </row>
  </sheetData>
  <mergeCells count="15">
    <mergeCell ref="H5:K5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84" t="s">
        <v>38</v>
      </c>
      <c r="B1" s="184"/>
      <c r="C1" s="184"/>
      <c r="D1" s="184"/>
      <c r="E1" s="184"/>
      <c r="F1" s="184"/>
      <c r="G1" s="184"/>
    </row>
    <row r="2" spans="1:7" ht="15.75" x14ac:dyDescent="0.25">
      <c r="A2" s="185" t="s">
        <v>39</v>
      </c>
      <c r="B2" s="185"/>
      <c r="C2" s="185"/>
      <c r="D2" s="185"/>
      <c r="E2" s="185"/>
      <c r="F2" s="185"/>
      <c r="G2" s="185"/>
    </row>
    <row r="3" spans="1:7" ht="15.75" x14ac:dyDescent="0.25">
      <c r="A3" s="42"/>
      <c r="B3" s="42"/>
      <c r="C3" s="42"/>
      <c r="D3" s="42"/>
      <c r="E3" s="42"/>
      <c r="F3" s="42"/>
      <c r="G3" s="42"/>
    </row>
    <row r="4" spans="1:7" ht="78.75" x14ac:dyDescent="0.25">
      <c r="A4" s="51" t="s">
        <v>0</v>
      </c>
      <c r="B4" s="51" t="s">
        <v>104</v>
      </c>
      <c r="C4" s="51" t="s">
        <v>31</v>
      </c>
      <c r="D4" s="51" t="s">
        <v>40</v>
      </c>
      <c r="E4" s="51" t="s">
        <v>41</v>
      </c>
      <c r="F4" s="51" t="s">
        <v>42</v>
      </c>
      <c r="G4" s="51" t="s">
        <v>43</v>
      </c>
    </row>
    <row r="5" spans="1:7" x14ac:dyDescent="0.2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</row>
    <row r="6" spans="1:7" ht="15.75" x14ac:dyDescent="0.25">
      <c r="A6" s="44"/>
      <c r="B6" s="45"/>
      <c r="C6" s="46"/>
      <c r="D6" s="46"/>
      <c r="E6" s="46"/>
      <c r="F6" s="46"/>
      <c r="G6" s="48"/>
    </row>
    <row r="7" spans="1:7" ht="15.75" x14ac:dyDescent="0.25">
      <c r="A7" s="44"/>
      <c r="B7" s="45"/>
      <c r="C7" s="46"/>
      <c r="D7" s="46"/>
      <c r="E7" s="46"/>
      <c r="F7" s="46"/>
      <c r="G7" s="48"/>
    </row>
    <row r="8" spans="1:7" ht="15.75" x14ac:dyDescent="0.25">
      <c r="A8" s="49"/>
      <c r="B8" s="50"/>
      <c r="C8" s="47"/>
      <c r="D8" s="47"/>
      <c r="E8" s="47"/>
      <c r="F8" s="47"/>
      <c r="G8" s="4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84" t="s">
        <v>26</v>
      </c>
      <c r="B1" s="184"/>
      <c r="C1" s="184"/>
      <c r="D1" s="184"/>
    </row>
    <row r="2" spans="1:4" ht="15.75" x14ac:dyDescent="0.25">
      <c r="A2" s="185" t="s">
        <v>44</v>
      </c>
      <c r="B2" s="185"/>
      <c r="C2" s="185"/>
      <c r="D2" s="185"/>
    </row>
    <row r="3" spans="1:4" ht="35.25" customHeight="1" x14ac:dyDescent="0.25">
      <c r="A3" s="190" t="s">
        <v>45</v>
      </c>
      <c r="B3" s="190"/>
      <c r="C3" s="190"/>
      <c r="D3" s="190"/>
    </row>
    <row r="4" spans="1:4" ht="15.75" x14ac:dyDescent="0.25">
      <c r="A4" s="185" t="s">
        <v>46</v>
      </c>
      <c r="B4" s="185"/>
      <c r="C4" s="185"/>
      <c r="D4" s="185"/>
    </row>
    <row r="5" spans="1:4" ht="15.75" x14ac:dyDescent="0.25">
      <c r="A5" s="52"/>
      <c r="B5" s="52"/>
      <c r="C5" s="52"/>
      <c r="D5" s="52"/>
    </row>
    <row r="6" spans="1:4" ht="111" customHeight="1" x14ac:dyDescent="0.25">
      <c r="A6" s="60" t="s">
        <v>0</v>
      </c>
      <c r="B6" s="60" t="s">
        <v>103</v>
      </c>
      <c r="C6" s="60" t="s">
        <v>47</v>
      </c>
      <c r="D6" s="60" t="s">
        <v>48</v>
      </c>
    </row>
    <row r="7" spans="1:4" x14ac:dyDescent="0.25">
      <c r="A7" s="53">
        <v>1</v>
      </c>
      <c r="B7" s="53">
        <v>2</v>
      </c>
      <c r="C7" s="53">
        <v>3</v>
      </c>
      <c r="D7" s="53">
        <v>4</v>
      </c>
    </row>
    <row r="8" spans="1:4" ht="15.75" x14ac:dyDescent="0.25">
      <c r="A8" s="54"/>
      <c r="B8" s="55"/>
      <c r="C8" s="56"/>
      <c r="D8" s="56"/>
    </row>
    <row r="9" spans="1:4" ht="15.75" x14ac:dyDescent="0.25">
      <c r="A9" s="54"/>
      <c r="B9" s="55"/>
      <c r="C9" s="56"/>
      <c r="D9" s="56"/>
    </row>
    <row r="10" spans="1:4" ht="15.75" x14ac:dyDescent="0.25">
      <c r="A10" s="58"/>
      <c r="B10" s="59"/>
      <c r="C10" s="57"/>
      <c r="D10" s="5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view="pageBreakPreview" zoomScale="60" zoomScaleNormal="100" workbookViewId="0">
      <selection activeCell="M42" sqref="M4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.5703125" style="30" customWidth="1"/>
    <col min="11" max="11" width="12" customWidth="1"/>
  </cols>
  <sheetData>
    <row r="1" spans="1:11" ht="15.75" x14ac:dyDescent="0.25">
      <c r="A1" s="184" t="s">
        <v>49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15.75" x14ac:dyDescent="0.25">
      <c r="A2" s="185" t="s">
        <v>50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ht="22.5" customHeight="1" x14ac:dyDescent="0.25">
      <c r="A3" s="186" t="s">
        <v>51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15.75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5.75" x14ac:dyDescent="0.25">
      <c r="A5" s="187" t="s">
        <v>0</v>
      </c>
      <c r="B5" s="187" t="s">
        <v>52</v>
      </c>
      <c r="C5" s="187" t="s">
        <v>53</v>
      </c>
      <c r="D5" s="187" t="s">
        <v>54</v>
      </c>
      <c r="E5" s="187" t="s">
        <v>55</v>
      </c>
      <c r="F5" s="183" t="s">
        <v>56</v>
      </c>
      <c r="G5" s="183"/>
      <c r="H5" s="183"/>
      <c r="I5" s="183"/>
      <c r="J5" s="183"/>
      <c r="K5" s="183"/>
    </row>
    <row r="6" spans="1:11" ht="15.75" x14ac:dyDescent="0.25">
      <c r="A6" s="188"/>
      <c r="B6" s="188"/>
      <c r="C6" s="188"/>
      <c r="D6" s="188"/>
      <c r="E6" s="188"/>
      <c r="F6" s="183" t="s">
        <v>2</v>
      </c>
      <c r="G6" s="183" t="s">
        <v>3</v>
      </c>
      <c r="H6" s="183"/>
      <c r="I6" s="183"/>
      <c r="J6" s="183"/>
      <c r="K6" s="183"/>
    </row>
    <row r="7" spans="1:11" ht="31.5" x14ac:dyDescent="0.25">
      <c r="A7" s="189"/>
      <c r="B7" s="189"/>
      <c r="C7" s="189"/>
      <c r="D7" s="189"/>
      <c r="E7" s="189"/>
      <c r="F7" s="183"/>
      <c r="G7" s="62" t="s">
        <v>57</v>
      </c>
      <c r="H7" s="62" t="s">
        <v>57</v>
      </c>
      <c r="I7" s="62" t="s">
        <v>57</v>
      </c>
      <c r="J7" s="101" t="s">
        <v>57</v>
      </c>
      <c r="K7" s="62" t="s">
        <v>58</v>
      </c>
    </row>
    <row r="8" spans="1:11" x14ac:dyDescent="0.25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</row>
    <row r="9" spans="1:11" ht="15.75" x14ac:dyDescent="0.25">
      <c r="A9" s="66"/>
      <c r="B9" s="67"/>
      <c r="C9" s="64"/>
      <c r="D9" s="64"/>
      <c r="E9" s="65"/>
      <c r="F9" s="64"/>
      <c r="G9" s="64"/>
      <c r="H9" s="65"/>
      <c r="I9" s="65"/>
      <c r="J9" s="65"/>
      <c r="K9" s="65"/>
    </row>
    <row r="10" spans="1:11" ht="15.75" x14ac:dyDescent="0.25">
      <c r="A10" s="66"/>
      <c r="B10" s="67"/>
      <c r="C10" s="64"/>
      <c r="D10" s="64"/>
      <c r="E10" s="64"/>
      <c r="F10" s="64"/>
      <c r="G10" s="64"/>
      <c r="H10" s="64"/>
      <c r="I10" s="64"/>
      <c r="J10" s="64"/>
      <c r="K10" s="64"/>
    </row>
    <row r="11" spans="1:11" ht="15.75" x14ac:dyDescent="0.25">
      <c r="A11" s="66"/>
      <c r="B11" s="67"/>
      <c r="C11" s="64"/>
      <c r="D11" s="64"/>
      <c r="E11" s="64"/>
      <c r="F11" s="64"/>
      <c r="G11" s="64"/>
      <c r="H11" s="64"/>
      <c r="I11" s="64"/>
      <c r="J11" s="64"/>
      <c r="K11" s="64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80" zoomScaleNormal="80" zoomScaleSheetLayoutView="80" workbookViewId="0">
      <selection activeCell="K16" sqref="K16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9.140625" style="30"/>
    <col min="9" max="9" width="11" style="30" customWidth="1"/>
    <col min="10" max="10" width="15" customWidth="1"/>
  </cols>
  <sheetData>
    <row r="1" spans="1:10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59</v>
      </c>
    </row>
    <row r="2" spans="1:10" x14ac:dyDescent="0.25">
      <c r="A2" s="192" t="s">
        <v>60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x14ac:dyDescent="0.25">
      <c r="A3" s="192"/>
      <c r="B3" s="192"/>
      <c r="C3" s="192"/>
      <c r="D3" s="192"/>
      <c r="E3" s="192"/>
      <c r="F3" s="192"/>
      <c r="G3" s="192"/>
      <c r="H3" s="192"/>
      <c r="I3" s="192"/>
      <c r="J3" s="192"/>
    </row>
    <row r="4" spans="1:10" x14ac:dyDescent="0.25">
      <c r="A4" s="68"/>
      <c r="B4" s="71"/>
      <c r="C4" s="68"/>
      <c r="D4" s="68"/>
      <c r="E4" s="68"/>
      <c r="F4" s="68"/>
      <c r="G4" s="68"/>
      <c r="H4" s="68"/>
      <c r="I4" s="68"/>
      <c r="J4" s="68"/>
    </row>
    <row r="5" spans="1:10" ht="15" customHeight="1" x14ac:dyDescent="0.25">
      <c r="A5" s="191" t="s">
        <v>61</v>
      </c>
      <c r="B5" s="191" t="s">
        <v>67</v>
      </c>
      <c r="C5" s="191" t="s">
        <v>62</v>
      </c>
      <c r="D5" s="191" t="s">
        <v>63</v>
      </c>
      <c r="E5" s="191"/>
      <c r="F5" s="191"/>
      <c r="G5" s="191"/>
      <c r="H5" s="99"/>
      <c r="I5" s="88"/>
      <c r="J5" s="193" t="s">
        <v>64</v>
      </c>
    </row>
    <row r="6" spans="1:10" ht="103.5" customHeight="1" x14ac:dyDescent="0.25">
      <c r="A6" s="191"/>
      <c r="B6" s="191"/>
      <c r="C6" s="191"/>
      <c r="D6" s="69" t="s">
        <v>65</v>
      </c>
      <c r="E6" s="69" t="s">
        <v>66</v>
      </c>
      <c r="F6" s="83" t="s">
        <v>96</v>
      </c>
      <c r="G6" s="69" t="s">
        <v>102</v>
      </c>
      <c r="H6" s="100" t="s">
        <v>107</v>
      </c>
      <c r="I6" s="89" t="s">
        <v>108</v>
      </c>
      <c r="J6" s="194"/>
    </row>
    <row r="7" spans="1:10" x14ac:dyDescent="0.25">
      <c r="A7" s="81">
        <v>1</v>
      </c>
      <c r="B7" s="81">
        <v>2</v>
      </c>
      <c r="C7" s="81">
        <v>3</v>
      </c>
      <c r="D7" s="81">
        <v>4</v>
      </c>
      <c r="E7" s="82">
        <v>5</v>
      </c>
      <c r="F7" s="82">
        <v>6</v>
      </c>
      <c r="G7" s="81">
        <v>7</v>
      </c>
      <c r="H7" s="90">
        <v>8</v>
      </c>
      <c r="I7" s="90">
        <v>9</v>
      </c>
      <c r="J7" s="70">
        <v>10</v>
      </c>
    </row>
    <row r="8" spans="1:10" ht="45" customHeight="1" x14ac:dyDescent="0.25">
      <c r="A8" s="91"/>
      <c r="B8" s="92"/>
      <c r="C8" s="91"/>
      <c r="D8" s="91"/>
      <c r="E8" s="91"/>
      <c r="F8" s="91"/>
      <c r="G8" s="91"/>
      <c r="H8" s="91"/>
      <c r="I8" s="91"/>
      <c r="J8" s="91"/>
    </row>
    <row r="9" spans="1:10" ht="63" customHeight="1" x14ac:dyDescent="0.25">
      <c r="A9" s="91"/>
      <c r="B9" s="93"/>
      <c r="C9" s="91"/>
      <c r="D9" s="91"/>
      <c r="E9" s="91"/>
      <c r="F9" s="91"/>
      <c r="G9" s="91"/>
      <c r="H9" s="91"/>
      <c r="I9" s="91"/>
      <c r="J9" s="91"/>
    </row>
    <row r="10" spans="1:10" s="30" customFormat="1" ht="50.25" customHeight="1" x14ac:dyDescent="0.25">
      <c r="A10" s="91"/>
      <c r="B10" s="93"/>
      <c r="C10" s="91"/>
      <c r="D10" s="91"/>
      <c r="E10" s="91"/>
      <c r="F10" s="91"/>
      <c r="G10" s="91"/>
      <c r="H10" s="91"/>
      <c r="I10" s="91"/>
      <c r="J10" s="91"/>
    </row>
    <row r="11" spans="1:10" ht="53.25" customHeight="1" x14ac:dyDescent="0.25"/>
  </sheetData>
  <mergeCells count="6">
    <mergeCell ref="D5:G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2025-03-21T04:54:14Z</dcterms:modified>
</cp:coreProperties>
</file>