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0.30\сетевая\!Структура папок\!МУ Администрация\Отдел экономики\Туйкина И.В\Муниципальные пр.2017 (с КП)\16 Управление имуществом\МП Управление имуществом\изм.447-п\"/>
    </mc:Choice>
  </mc:AlternateContent>
  <bookViews>
    <workbookView xWindow="0" yWindow="0" windowWidth="21600" windowHeight="10725" activeTab="1"/>
  </bookViews>
  <sheets>
    <sheet name="таблица 2" sheetId="2" r:id="rId1"/>
    <sheet name="февраль 2017" sheetId="1" r:id="rId2"/>
  </sheets>
  <definedNames>
    <definedName name="_xlnm._FilterDatabase" localSheetId="0" hidden="1">'таблица 2'!$A$6:$J$90</definedName>
    <definedName name="_xlnm._FilterDatabase" localSheetId="1" hidden="1">'февраль 2017'!$A$6:$J$90</definedName>
    <definedName name="Z_24583E6D_89B9_498A_976C_5AD203482A74_.wvu.PrintArea" localSheetId="0" hidden="1">'таблица 2'!$A$1:$I$69</definedName>
    <definedName name="Z_24583E6D_89B9_498A_976C_5AD203482A74_.wvu.PrintArea" localSheetId="1" hidden="1">'февраль 2017'!$A$1:$I$69</definedName>
    <definedName name="Z_37320934_34E6_4722_8E92_9F77EAB0AB6C_.wvu.PrintArea" localSheetId="0" hidden="1">'таблица 2'!$A$1:$I$69</definedName>
    <definedName name="Z_37320934_34E6_4722_8E92_9F77EAB0AB6C_.wvu.PrintArea" localSheetId="1" hidden="1">'февраль 2017'!$A$1:$I$69</definedName>
    <definedName name="Z_469057AC_3DDA_472C_AA7B_B76ECE8A31ED_.wvu.PrintArea" localSheetId="0" hidden="1">'таблица 2'!$A$1:$I$69</definedName>
    <definedName name="Z_469057AC_3DDA_472C_AA7B_B76ECE8A31ED_.wvu.PrintArea" localSheetId="1" hidden="1">'февраль 2017'!$A$1:$I$69</definedName>
    <definedName name="Z_5A8F0DBE_1BD9_41FF_9CF6_686C098930B2_.wvu.PrintArea" localSheetId="0" hidden="1">'таблица 2'!$A$1:$I$69</definedName>
    <definedName name="Z_5A8F0DBE_1BD9_41FF_9CF6_686C098930B2_.wvu.PrintArea" localSheetId="1" hidden="1">'февраль 2017'!$A$1:$I$69</definedName>
    <definedName name="Z_5C46AB69_1E93_463E_95D4_983D6B00B8B3_.wvu.PrintArea" localSheetId="0" hidden="1">'таблица 2'!$A$1:$I$69</definedName>
    <definedName name="Z_5C46AB69_1E93_463E_95D4_983D6B00B8B3_.wvu.PrintArea" localSheetId="1" hidden="1">'февраль 2017'!$A$1:$I$69</definedName>
    <definedName name="Z_5EA8AD4D_8094_4555_8AE0_D79579B47F9D_.wvu.PrintArea" localSheetId="0" hidden="1">'таблица 2'!$A$1:$I$69</definedName>
    <definedName name="Z_5EA8AD4D_8094_4555_8AE0_D79579B47F9D_.wvu.PrintArea" localSheetId="1" hidden="1">'февраль 2017'!$A$1:$I$69</definedName>
    <definedName name="Z_6557DF1B_A1FD_4066_A0B1_7FD2DCF99760_.wvu.PrintArea" localSheetId="0" hidden="1">'таблица 2'!$A$1:$I$69</definedName>
    <definedName name="Z_6557DF1B_A1FD_4066_A0B1_7FD2DCF99760_.wvu.PrintArea" localSheetId="1" hidden="1">'февраль 2017'!$A$1:$I$69</definedName>
    <definedName name="Z_C05F6FFF_1269_4C02_9403_BA19A562A00F_.wvu.PrintArea" localSheetId="0" hidden="1">'таблица 2'!$A$1:$I$69</definedName>
    <definedName name="Z_C05F6FFF_1269_4C02_9403_BA19A562A00F_.wvu.PrintArea" localSheetId="1" hidden="1">'февраль 2017'!$A$1:$I$69</definedName>
    <definedName name="Z_D846739F_98AA_4162_A91D_7F60BADD3165_.wvu.PrintArea" localSheetId="0" hidden="1">'таблица 2'!$A$1:$I$69</definedName>
    <definedName name="Z_D846739F_98AA_4162_A91D_7F60BADD3165_.wvu.PrintArea" localSheetId="1" hidden="1">'февраль 2017'!$A$1:$I$69</definedName>
    <definedName name="Z_E7EECBF4_6533_4B1B_A11E_1CAF8171C831_.wvu.PrintArea" localSheetId="0" hidden="1">'таблица 2'!$A$1:$I$69</definedName>
    <definedName name="Z_E7EECBF4_6533_4B1B_A11E_1CAF8171C831_.wvu.PrintArea" localSheetId="1" hidden="1">'февраль 2017'!$A$1:$I$69</definedName>
    <definedName name="Z_F815E10B_333A_4E46_B2BE_60F93FB6C339_.wvu.PrintArea" localSheetId="0" hidden="1">'таблица 2'!$A$1:$I$69</definedName>
    <definedName name="Z_F815E10B_333A_4E46_B2BE_60F93FB6C339_.wvu.PrintArea" localSheetId="1" hidden="1">'февраль 2017'!$A$1:$I$69</definedName>
    <definedName name="_xlnm.Print_Area" localSheetId="0">'таблица 2'!$A$1:$I$90</definedName>
    <definedName name="_xlnm.Print_Area" localSheetId="1">'февраль 2017'!$A$1:$I$90</definedName>
  </definedNames>
  <calcPr calcId="152511"/>
  <customWorkbookViews>
    <customWorkbookView name="Николаева Ольга Владимировна - Личное представление" guid="{37320934-34E6-4722-8E92-9F77EAB0AB6C}" mergeInterval="0" personalView="1" maximized="1" windowWidth="1916" windowHeight="775" activeSheetId="1" showComments="commIndAndComment"/>
    <customWorkbookView name="Звада Дарья Александровна - Личное представление" guid="{5C46AB69-1E93-463E-95D4-983D6B00B8B3}" mergeInterval="0" personalView="1" maximized="1" windowWidth="1916" windowHeight="783" activeSheetId="1"/>
    <customWorkbookView name="Дикарева Ольга Павловна - Личное представление" guid="{469057AC-3DDA-472C-AA7B-B76ECE8A31ED}" mergeInterval="0" personalView="1" maximized="1" windowWidth="1596" windowHeight="635" activeSheetId="1"/>
    <customWorkbookView name="Безушко Вера Константиновна - Личное представление" guid="{24583E6D-89B9-498A-976C-5AD203482A74}" mergeInterval="0" personalView="1" maximized="1" windowWidth="1552" windowHeight="600" activeSheetId="1" showComments="commIndAndComment"/>
    <customWorkbookView name="Шорина Наталья Владимировна - Личное представление" guid="{6557DF1B-A1FD-4066-A0B1-7FD2DCF99760}" mergeInterval="0" personalView="1" maximized="1" windowWidth="1596" windowHeight="675" activeSheetId="1"/>
    <customWorkbookView name="Курова Надежда Валерьевна - Личное представление" guid="{5EA8AD4D-8094-4555-8AE0-D79579B47F9D}" mergeInterval="0" personalView="1" maximized="1" windowWidth="1329" windowHeight="706" activeSheetId="1"/>
    <customWorkbookView name="Сенчурова Елена Васильевна - Личное представление" guid="{E7EECBF4-6533-4B1B-A11E-1CAF8171C831}" mergeInterval="0" personalView="1" maximized="1" windowWidth="1276" windowHeight="415" activeSheetId="1"/>
    <customWorkbookView name="Галимова Екатерина Давыдовна - Личное представление" guid="{D846739F-98AA-4162-A91D-7F60BADD3165}" mergeInterval="0" personalView="1" maximized="1" windowWidth="1596" windowHeight="627" activeSheetId="1" showComments="commIndAndComment"/>
    <customWorkbookView name="Московкина Лариса Денисовна - Личное представление" guid="{C05F6FFF-1269-4C02-9403-BA19A562A00F}" mergeInterval="0" personalView="1" maximized="1" windowWidth="1396" windowHeight="777" activeSheetId="1" showComments="commIndAndComment"/>
    <customWorkbookView name="Вашуркина Алена Юрьевна - Личное представление" guid="{5A8F0DBE-1BD9-41FF-9CF6-686C098930B2}" mergeInterval="0" personalView="1" maximized="1" windowWidth="1276" windowHeight="759" activeSheetId="1"/>
    <customWorkbookView name="Шафикова Наталья Ивановна - Личное представление" guid="{F815E10B-333A-4E46-B2BE-60F93FB6C339}" mergeInterval="0" personalView="1" maximized="1" windowWidth="1916" windowHeight="855" activeSheetId="1"/>
  </customWorkbookViews>
</workbook>
</file>

<file path=xl/calcChain.xml><?xml version="1.0" encoding="utf-8"?>
<calcChain xmlns="http://schemas.openxmlformats.org/spreadsheetml/2006/main">
  <c r="E24" i="1" l="1"/>
  <c r="F27" i="1"/>
  <c r="F89" i="1" l="1"/>
  <c r="F84" i="1"/>
  <c r="F83" i="1"/>
  <c r="F63" i="1"/>
  <c r="F62" i="1"/>
  <c r="F88" i="1"/>
  <c r="E70" i="1"/>
  <c r="E71" i="1"/>
  <c r="E72" i="1"/>
  <c r="E73" i="1"/>
  <c r="E74" i="1"/>
  <c r="E75" i="1"/>
  <c r="F61" i="1"/>
  <c r="E59" i="1"/>
  <c r="E58" i="1"/>
  <c r="E54" i="1"/>
  <c r="E43" i="1"/>
  <c r="E37" i="1"/>
  <c r="F52" i="1"/>
  <c r="E52" i="1" s="1"/>
  <c r="F48" i="1"/>
  <c r="I90" i="2" l="1"/>
  <c r="H90" i="2"/>
  <c r="G90" i="2"/>
  <c r="F90" i="2"/>
  <c r="E90" i="2" s="1"/>
  <c r="I89" i="2"/>
  <c r="H89" i="2"/>
  <c r="G89" i="2"/>
  <c r="F89" i="2"/>
  <c r="E89" i="2" s="1"/>
  <c r="I88" i="2"/>
  <c r="H88" i="2"/>
  <c r="G88" i="2"/>
  <c r="F88" i="2"/>
  <c r="I87" i="2"/>
  <c r="I86" i="2" s="1"/>
  <c r="H87" i="2"/>
  <c r="G87" i="2"/>
  <c r="G86" i="2" s="1"/>
  <c r="F87" i="2"/>
  <c r="H86" i="2"/>
  <c r="F86" i="2"/>
  <c r="I85" i="2"/>
  <c r="H85" i="2"/>
  <c r="G85" i="2"/>
  <c r="F85" i="2"/>
  <c r="E85" i="2" s="1"/>
  <c r="E96" i="2" s="1"/>
  <c r="I83" i="2"/>
  <c r="H83" i="2"/>
  <c r="G83" i="2"/>
  <c r="E83" i="2" s="1"/>
  <c r="F83" i="2"/>
  <c r="I82" i="2"/>
  <c r="H82" i="2"/>
  <c r="G82" i="2"/>
  <c r="F82" i="2"/>
  <c r="E75" i="2"/>
  <c r="E74" i="2"/>
  <c r="E73" i="2"/>
  <c r="E72" i="2"/>
  <c r="I64" i="2"/>
  <c r="H64" i="2"/>
  <c r="G64" i="2"/>
  <c r="F64" i="2"/>
  <c r="G63" i="2"/>
  <c r="I62" i="2"/>
  <c r="H62" i="2"/>
  <c r="G62" i="2"/>
  <c r="F62" i="2"/>
  <c r="E62" i="2" s="1"/>
  <c r="I61" i="2"/>
  <c r="H61" i="2"/>
  <c r="G61" i="2"/>
  <c r="F61" i="2"/>
  <c r="E61" i="2" s="1"/>
  <c r="E59" i="2"/>
  <c r="E58" i="2"/>
  <c r="E57" i="2"/>
  <c r="E56" i="2"/>
  <c r="I55" i="2"/>
  <c r="H55" i="2"/>
  <c r="G55" i="2"/>
  <c r="E55" i="2" s="1"/>
  <c r="F55" i="2"/>
  <c r="E54" i="2"/>
  <c r="E53" i="2"/>
  <c r="E52" i="2"/>
  <c r="E51" i="2"/>
  <c r="I50" i="2"/>
  <c r="H50" i="2"/>
  <c r="G50" i="2"/>
  <c r="F50" i="2"/>
  <c r="E49" i="2"/>
  <c r="I48" i="2"/>
  <c r="I45" i="2" s="1"/>
  <c r="H48" i="2"/>
  <c r="H63" i="2" s="1"/>
  <c r="H60" i="2" s="1"/>
  <c r="G48" i="2"/>
  <c r="F48" i="2"/>
  <c r="F63" i="2" s="1"/>
  <c r="E47" i="2"/>
  <c r="E46" i="2"/>
  <c r="G45" i="2"/>
  <c r="E44" i="2"/>
  <c r="E43" i="2"/>
  <c r="E42" i="2"/>
  <c r="E41" i="2"/>
  <c r="I40" i="2"/>
  <c r="H40" i="2"/>
  <c r="G40" i="2"/>
  <c r="F40" i="2"/>
  <c r="E39" i="2"/>
  <c r="E38" i="2"/>
  <c r="E37" i="2"/>
  <c r="E36" i="2"/>
  <c r="I35" i="2"/>
  <c r="H35" i="2"/>
  <c r="E35" i="2" s="1"/>
  <c r="G35" i="2"/>
  <c r="F35" i="2"/>
  <c r="I33" i="2"/>
  <c r="H33" i="2"/>
  <c r="G33" i="2"/>
  <c r="F33" i="2"/>
  <c r="I32" i="2"/>
  <c r="I31" i="2"/>
  <c r="H31" i="2"/>
  <c r="G31" i="2"/>
  <c r="F31" i="2"/>
  <c r="I30" i="2"/>
  <c r="H30" i="2"/>
  <c r="G30" i="2"/>
  <c r="F30" i="2"/>
  <c r="E28" i="2"/>
  <c r="I27" i="2"/>
  <c r="I24" i="2" s="1"/>
  <c r="H27" i="2"/>
  <c r="H32" i="2" s="1"/>
  <c r="H29" i="2" s="1"/>
  <c r="G27" i="2"/>
  <c r="G32" i="2" s="1"/>
  <c r="F27" i="2"/>
  <c r="F32" i="2" s="1"/>
  <c r="E26" i="2"/>
  <c r="E25" i="2"/>
  <c r="G24" i="2"/>
  <c r="E23" i="2"/>
  <c r="E33" i="2" s="1"/>
  <c r="E22" i="2"/>
  <c r="E21" i="2"/>
  <c r="E20" i="2"/>
  <c r="I19" i="2"/>
  <c r="H19" i="2"/>
  <c r="G19" i="2"/>
  <c r="F19" i="2"/>
  <c r="I17" i="2"/>
  <c r="H17" i="2"/>
  <c r="H69" i="2" s="1"/>
  <c r="H80" i="2" s="1"/>
  <c r="G17" i="2"/>
  <c r="F17" i="2"/>
  <c r="I15" i="2"/>
  <c r="I67" i="2" s="1"/>
  <c r="I78" i="2" s="1"/>
  <c r="H15" i="2"/>
  <c r="G15" i="2"/>
  <c r="F15" i="2"/>
  <c r="E15" i="2"/>
  <c r="I14" i="2"/>
  <c r="H14" i="2"/>
  <c r="G14" i="2"/>
  <c r="F14" i="2"/>
  <c r="E14" i="2" s="1"/>
  <c r="I11" i="2"/>
  <c r="H11" i="2"/>
  <c r="H8" i="2" s="1"/>
  <c r="G11" i="2"/>
  <c r="G84" i="2" s="1"/>
  <c r="F11" i="2"/>
  <c r="E11" i="2" s="1"/>
  <c r="E8" i="2" s="1"/>
  <c r="E10" i="2"/>
  <c r="E9" i="2"/>
  <c r="I8" i="2"/>
  <c r="G8" i="2"/>
  <c r="G29" i="2" l="1"/>
  <c r="G81" i="2"/>
  <c r="G66" i="2"/>
  <c r="G77" i="2" s="1"/>
  <c r="F67" i="2"/>
  <c r="E67" i="2" s="1"/>
  <c r="E17" i="2"/>
  <c r="I69" i="2"/>
  <c r="I80" i="2" s="1"/>
  <c r="G60" i="2"/>
  <c r="I63" i="2"/>
  <c r="E63" i="2" s="1"/>
  <c r="E60" i="2" s="1"/>
  <c r="G67" i="2"/>
  <c r="G78" i="2" s="1"/>
  <c r="F69" i="2"/>
  <c r="E19" i="2"/>
  <c r="F29" i="2"/>
  <c r="I29" i="2"/>
  <c r="E40" i="2"/>
  <c r="E64" i="2"/>
  <c r="E82" i="2"/>
  <c r="E87" i="2"/>
  <c r="I84" i="2"/>
  <c r="I81" i="2" s="1"/>
  <c r="I66" i="2"/>
  <c r="H67" i="2"/>
  <c r="H78" i="2" s="1"/>
  <c r="G69" i="2"/>
  <c r="G80" i="2" s="1"/>
  <c r="E31" i="2"/>
  <c r="E50" i="2"/>
  <c r="I60" i="2"/>
  <c r="E88" i="2"/>
  <c r="I77" i="2"/>
  <c r="F78" i="2"/>
  <c r="E78" i="2" s="1"/>
  <c r="F80" i="2"/>
  <c r="E80" i="2" s="1"/>
  <c r="E69" i="2"/>
  <c r="F60" i="2"/>
  <c r="E93" i="2"/>
  <c r="E94" i="2"/>
  <c r="E86" i="2"/>
  <c r="F66" i="2"/>
  <c r="H66" i="2"/>
  <c r="F84" i="2"/>
  <c r="H84" i="2"/>
  <c r="H81" i="2" s="1"/>
  <c r="F16" i="2"/>
  <c r="H16" i="2"/>
  <c r="H68" i="2" s="1"/>
  <c r="H79" i="2" s="1"/>
  <c r="E30" i="2"/>
  <c r="F8" i="2"/>
  <c r="F13" i="2"/>
  <c r="G16" i="2"/>
  <c r="I16" i="2"/>
  <c r="F24" i="2"/>
  <c r="H24" i="2"/>
  <c r="E27" i="2"/>
  <c r="E24" i="2" s="1"/>
  <c r="F45" i="2"/>
  <c r="H45" i="2"/>
  <c r="E48" i="2"/>
  <c r="E45" i="2" l="1"/>
  <c r="E84" i="2"/>
  <c r="E95" i="2" s="1"/>
  <c r="E32" i="2"/>
  <c r="E29" i="2" s="1"/>
  <c r="I68" i="2"/>
  <c r="I13" i="2"/>
  <c r="E16" i="2"/>
  <c r="F68" i="2"/>
  <c r="F77" i="2"/>
  <c r="E66" i="2"/>
  <c r="E81" i="2"/>
  <c r="E92" i="2" s="1"/>
  <c r="E101" i="2" s="1"/>
  <c r="F81" i="2"/>
  <c r="G68" i="2"/>
  <c r="G13" i="2"/>
  <c r="H77" i="2"/>
  <c r="H65" i="2"/>
  <c r="H76" i="2" s="1"/>
  <c r="H13" i="2"/>
  <c r="E13" i="2" l="1"/>
  <c r="G79" i="2"/>
  <c r="G65" i="2"/>
  <c r="G76" i="2" s="1"/>
  <c r="F79" i="2"/>
  <c r="E68" i="2"/>
  <c r="E65" i="2" s="1"/>
  <c r="I79" i="2"/>
  <c r="I65" i="2"/>
  <c r="I76" i="2" s="1"/>
  <c r="F65" i="2"/>
  <c r="F76" i="2" s="1"/>
  <c r="E77" i="2"/>
  <c r="E76" i="2" l="1"/>
  <c r="E79" i="2"/>
  <c r="F44" i="1" l="1"/>
  <c r="F64" i="1" s="1"/>
  <c r="I27" i="1" l="1"/>
  <c r="H27" i="1"/>
  <c r="G27" i="1"/>
  <c r="G62" i="1" l="1"/>
  <c r="H62" i="1"/>
  <c r="I62" i="1"/>
  <c r="G64" i="1"/>
  <c r="H64" i="1"/>
  <c r="I64" i="1"/>
  <c r="G61" i="1"/>
  <c r="H61" i="1"/>
  <c r="I61" i="1"/>
  <c r="F32" i="1"/>
  <c r="E64" i="1" l="1"/>
  <c r="E62" i="1"/>
  <c r="E61" i="1"/>
  <c r="G48" i="1"/>
  <c r="G63" i="1" s="1"/>
  <c r="H48" i="1"/>
  <c r="H63" i="1" s="1"/>
  <c r="I48" i="1"/>
  <c r="I63" i="1" s="1"/>
  <c r="E63" i="1" l="1"/>
  <c r="E60" i="1"/>
  <c r="H11" i="1"/>
  <c r="H8" i="1" s="1"/>
  <c r="I11" i="1"/>
  <c r="G11" i="1"/>
  <c r="G8" i="1" s="1"/>
  <c r="F11" i="1"/>
  <c r="F8" i="1" s="1"/>
  <c r="E9" i="1"/>
  <c r="E11" i="1" l="1"/>
  <c r="G88" i="1"/>
  <c r="E88" i="1" s="1"/>
  <c r="H88" i="1"/>
  <c r="I88" i="1"/>
  <c r="G89" i="1"/>
  <c r="H89" i="1"/>
  <c r="I89" i="1"/>
  <c r="F90" i="1"/>
  <c r="G90" i="1"/>
  <c r="H90" i="1"/>
  <c r="I90" i="1"/>
  <c r="G87" i="1"/>
  <c r="H87" i="1"/>
  <c r="I87" i="1"/>
  <c r="F87" i="1"/>
  <c r="G83" i="1"/>
  <c r="H83" i="1"/>
  <c r="I83" i="1"/>
  <c r="G84" i="1"/>
  <c r="H84" i="1"/>
  <c r="I84" i="1"/>
  <c r="F85" i="1"/>
  <c r="G85" i="1"/>
  <c r="H85" i="1"/>
  <c r="I85" i="1"/>
  <c r="G82" i="1"/>
  <c r="H82" i="1"/>
  <c r="I82" i="1"/>
  <c r="F82" i="1"/>
  <c r="E83" i="1" l="1"/>
  <c r="E90" i="1"/>
  <c r="E89" i="1"/>
  <c r="E85" i="1"/>
  <c r="E84" i="1"/>
  <c r="E87" i="1"/>
  <c r="F81" i="1"/>
  <c r="E82" i="1"/>
  <c r="F60" i="1"/>
  <c r="F31" i="1" l="1"/>
  <c r="G31" i="1"/>
  <c r="H31" i="1"/>
  <c r="I31" i="1"/>
  <c r="G32" i="1"/>
  <c r="H32" i="1"/>
  <c r="I32" i="1"/>
  <c r="F33" i="1"/>
  <c r="G33" i="1"/>
  <c r="H33" i="1"/>
  <c r="I33" i="1"/>
  <c r="G30" i="1"/>
  <c r="H30" i="1"/>
  <c r="I30" i="1"/>
  <c r="F30" i="1"/>
  <c r="F15" i="1"/>
  <c r="G15" i="1"/>
  <c r="H15" i="1"/>
  <c r="I15" i="1"/>
  <c r="G16" i="1"/>
  <c r="H16" i="1"/>
  <c r="I16" i="1"/>
  <c r="F17" i="1"/>
  <c r="G17" i="1"/>
  <c r="H17" i="1"/>
  <c r="I17" i="1"/>
  <c r="G14" i="1"/>
  <c r="H14" i="1"/>
  <c r="I14" i="1"/>
  <c r="F14" i="1"/>
  <c r="F16" i="1"/>
  <c r="F68" i="1" s="1"/>
  <c r="F79" i="1" l="1"/>
  <c r="F66" i="1"/>
  <c r="F67" i="1"/>
  <c r="F69" i="1"/>
  <c r="F29" i="1"/>
  <c r="F77" i="1"/>
  <c r="E16" i="1"/>
  <c r="E17" i="1"/>
  <c r="E14" i="1"/>
  <c r="E15" i="1"/>
  <c r="F80" i="1" l="1"/>
  <c r="F78" i="1"/>
  <c r="F65" i="1"/>
  <c r="I24" i="1"/>
  <c r="H24" i="1"/>
  <c r="G24" i="1"/>
  <c r="F24" i="1"/>
  <c r="I19" i="1"/>
  <c r="H19" i="1"/>
  <c r="G19" i="1"/>
  <c r="F19" i="1"/>
  <c r="E57" i="1" l="1"/>
  <c r="E56" i="1"/>
  <c r="I55" i="1"/>
  <c r="H55" i="1"/>
  <c r="G55" i="1"/>
  <c r="F55" i="1"/>
  <c r="E55" i="1" l="1"/>
  <c r="G86" i="1"/>
  <c r="F86" i="1"/>
  <c r="H86" i="1" l="1"/>
  <c r="E86" i="1" s="1"/>
  <c r="I86" i="1"/>
  <c r="H60" i="1"/>
  <c r="G60" i="1"/>
  <c r="I60" i="1"/>
  <c r="E53" i="1"/>
  <c r="E51" i="1"/>
  <c r="I50" i="1"/>
  <c r="H50" i="1"/>
  <c r="G50" i="1"/>
  <c r="F50" i="1"/>
  <c r="E49" i="1"/>
  <c r="E48" i="1"/>
  <c r="E47" i="1"/>
  <c r="E46" i="1"/>
  <c r="I45" i="1"/>
  <c r="H45" i="1"/>
  <c r="G45" i="1"/>
  <c r="F45" i="1"/>
  <c r="E44" i="1"/>
  <c r="E42" i="1"/>
  <c r="E41" i="1"/>
  <c r="I40" i="1"/>
  <c r="H40" i="1"/>
  <c r="G40" i="1"/>
  <c r="F40" i="1"/>
  <c r="G35" i="1"/>
  <c r="H35" i="1"/>
  <c r="I35" i="1"/>
  <c r="F35" i="1"/>
  <c r="E36" i="1"/>
  <c r="E38" i="1"/>
  <c r="E39" i="1"/>
  <c r="E45" i="1" l="1"/>
  <c r="E50" i="1"/>
  <c r="E35" i="1"/>
  <c r="E40" i="1"/>
  <c r="H13" i="1"/>
  <c r="I66" i="1" l="1"/>
  <c r="I77" i="1" s="1"/>
  <c r="G66" i="1"/>
  <c r="I67" i="1"/>
  <c r="I78" i="1" s="1"/>
  <c r="G67" i="1"/>
  <c r="I68" i="1"/>
  <c r="I79" i="1" s="1"/>
  <c r="G68" i="1"/>
  <c r="I69" i="1"/>
  <c r="I80" i="1" s="1"/>
  <c r="G69" i="1"/>
  <c r="H66" i="1"/>
  <c r="H77" i="1" s="1"/>
  <c r="H67" i="1"/>
  <c r="H78" i="1" s="1"/>
  <c r="H68" i="1"/>
  <c r="H79" i="1" s="1"/>
  <c r="H69" i="1"/>
  <c r="H80" i="1" s="1"/>
  <c r="F13" i="1"/>
  <c r="I29" i="1"/>
  <c r="G29" i="1"/>
  <c r="H29" i="1"/>
  <c r="G13" i="1"/>
  <c r="I13" i="1"/>
  <c r="G79" i="1" l="1"/>
  <c r="E79" i="1" s="1"/>
  <c r="E68" i="1"/>
  <c r="G77" i="1"/>
  <c r="E77" i="1" s="1"/>
  <c r="E66" i="1"/>
  <c r="G80" i="1"/>
  <c r="E80" i="1" s="1"/>
  <c r="E69" i="1"/>
  <c r="G78" i="1"/>
  <c r="E78" i="1" s="1"/>
  <c r="E67" i="1"/>
  <c r="F76" i="1"/>
  <c r="E13" i="1"/>
  <c r="G65" i="1"/>
  <c r="H65" i="1"/>
  <c r="H76" i="1" s="1"/>
  <c r="I65" i="1"/>
  <c r="I76" i="1" s="1"/>
  <c r="E10" i="1"/>
  <c r="I8" i="1"/>
  <c r="G76" i="1" l="1"/>
  <c r="E76" i="1" s="1"/>
  <c r="E65" i="1"/>
  <c r="E28" i="1"/>
  <c r="E27" i="1"/>
  <c r="E26" i="1"/>
  <c r="E25" i="1"/>
  <c r="E23" i="1"/>
  <c r="E33" i="1" s="1"/>
  <c r="E22" i="1"/>
  <c r="E21" i="1"/>
  <c r="E31" i="1" s="1"/>
  <c r="E20" i="1"/>
  <c r="E30" i="1" s="1"/>
  <c r="E32" i="1" l="1"/>
  <c r="E29" i="1" s="1"/>
  <c r="E19" i="1"/>
  <c r="H81" i="1"/>
  <c r="I81" i="1"/>
  <c r="G81" i="1" l="1"/>
  <c r="E81" i="1" s="1"/>
  <c r="E8" i="1"/>
</calcChain>
</file>

<file path=xl/comments1.xml><?xml version="1.0" encoding="utf-8"?>
<comments xmlns="http://schemas.openxmlformats.org/spreadsheetml/2006/main">
  <authors>
    <author>Туйкина И В</author>
  </authors>
  <commentList>
    <comment ref="B24" authorId="0" shapeId="0">
      <text>
        <r>
          <rPr>
            <b/>
            <sz val="9"/>
            <color indexed="81"/>
            <rFont val="Tahoma"/>
            <family val="2"/>
            <charset val="204"/>
          </rPr>
          <t>Туйкина И В:</t>
        </r>
        <r>
          <rPr>
            <sz val="9"/>
            <color indexed="81"/>
            <rFont val="Tahoma"/>
            <family val="2"/>
            <charset val="204"/>
          </rPr>
          <t xml:space="preserve">
-оценка имущества;
-обследование жилых помещений, домов; (показатели №5,6)                                                                 - техническое освидетельствование, техническое обслуживание, планово-предупредительный ремонт подъемной вертикальной платформы для инвалидов «Мультилифт»;                                              - полиса ОСАГО. Ремонт морского клуба </t>
        </r>
      </text>
    </comment>
    <comment ref="F27" authorId="0" shapeId="0">
      <text>
        <r>
          <rPr>
            <b/>
            <sz val="9"/>
            <color indexed="81"/>
            <rFont val="Tahoma"/>
            <family val="2"/>
            <charset val="204"/>
          </rPr>
          <t>Туйкина И В:</t>
        </r>
        <r>
          <rPr>
            <sz val="9"/>
            <color indexed="81"/>
            <rFont val="Tahoma"/>
            <family val="2"/>
            <charset val="204"/>
          </rPr>
          <t xml:space="preserve">
1000 оценка, 80 мультилифт+убежище
7340 морской клуб ремонт</t>
        </r>
      </text>
    </comment>
    <comment ref="B45" authorId="0" shapeId="0">
      <text>
        <r>
          <rPr>
            <b/>
            <sz val="9"/>
            <color indexed="81"/>
            <rFont val="Tahoma"/>
            <family val="2"/>
            <charset val="204"/>
          </rPr>
          <t>Туйкина И В:</t>
        </r>
        <r>
          <rPr>
            <sz val="9"/>
            <color indexed="81"/>
            <rFont val="Tahoma"/>
            <family val="2"/>
            <charset val="204"/>
          </rPr>
          <t xml:space="preserve">
агентский договор и коммуналка по незаселенному жил.фонду, коммуналка</t>
        </r>
      </text>
    </comment>
  </commentList>
</comments>
</file>

<file path=xl/comments2.xml><?xml version="1.0" encoding="utf-8"?>
<comments xmlns="http://schemas.openxmlformats.org/spreadsheetml/2006/main">
  <authors>
    <author>Туйкина И В</author>
  </authors>
  <commentList>
    <comment ref="B24" authorId="0" shapeId="0">
      <text>
        <r>
          <rPr>
            <b/>
            <sz val="9"/>
            <color indexed="81"/>
            <rFont val="Tahoma"/>
            <family val="2"/>
            <charset val="204"/>
          </rPr>
          <t>Туйкина И В:</t>
        </r>
        <r>
          <rPr>
            <sz val="9"/>
            <color indexed="81"/>
            <rFont val="Tahoma"/>
            <family val="2"/>
            <charset val="204"/>
          </rPr>
          <t xml:space="preserve">
-оценка имущества;
-обследование жилых помещений, домов; (показатели №5,6)                                                                 - техническое освидетельствование, техническое обслуживание, планово-предупредительный ремонт подъемной вертикальной платформы для инвалидов «Мультилифт»;                                              - полиса ОСАГО. Ремонт морского клуба </t>
        </r>
      </text>
    </comment>
    <comment ref="F27" authorId="0" shapeId="0">
      <text>
        <r>
          <rPr>
            <b/>
            <sz val="9"/>
            <color indexed="81"/>
            <rFont val="Tahoma"/>
            <family val="2"/>
            <charset val="204"/>
          </rPr>
          <t>Туйкина И В:</t>
        </r>
        <r>
          <rPr>
            <sz val="9"/>
            <color indexed="81"/>
            <rFont val="Tahoma"/>
            <family val="2"/>
            <charset val="204"/>
          </rPr>
          <t xml:space="preserve">
1000 оценка, 
80 мультилифт+убежище
(7340 МК Югра ремонт перенести на МКУ), 
725 ремонт помещений, 
200 составление смет</t>
        </r>
      </text>
    </comment>
    <comment ref="B45" authorId="0" shapeId="0">
      <text>
        <r>
          <rPr>
            <b/>
            <sz val="9"/>
            <color indexed="81"/>
            <rFont val="Tahoma"/>
            <family val="2"/>
            <charset val="204"/>
          </rPr>
          <t>Туйкина И В:</t>
        </r>
        <r>
          <rPr>
            <sz val="9"/>
            <color indexed="81"/>
            <rFont val="Tahoma"/>
            <family val="2"/>
            <charset val="204"/>
          </rPr>
          <t xml:space="preserve">
агентский договор и коммуналка по незаселенному жил.фонду, коммуналка</t>
        </r>
      </text>
    </comment>
  </commentList>
</comments>
</file>

<file path=xl/sharedStrings.xml><?xml version="1.0" encoding="utf-8"?>
<sst xmlns="http://schemas.openxmlformats.org/spreadsheetml/2006/main" count="263" uniqueCount="48">
  <si>
    <t>№ п/п</t>
  </si>
  <si>
    <t>2017 г.</t>
  </si>
  <si>
    <t>2018 г.</t>
  </si>
  <si>
    <t>2019 г.</t>
  </si>
  <si>
    <t>2020 г.</t>
  </si>
  <si>
    <t>всего</t>
  </si>
  <si>
    <t>Мероприятия муниципальной программы</t>
  </si>
  <si>
    <t>Ответственный исполни-тель / соисполнитель</t>
  </si>
  <si>
    <t xml:space="preserve"> Финансовые затраты на реализацию (тыс. рублей) </t>
  </si>
  <si>
    <t>бюджет автономного округа</t>
  </si>
  <si>
    <t>Всего по муниципальной программе</t>
  </si>
  <si>
    <t>иные источники</t>
  </si>
  <si>
    <t>Источники финансирования</t>
  </si>
  <si>
    <t>в том числе</t>
  </si>
  <si>
    <t xml:space="preserve">Всего </t>
  </si>
  <si>
    <t>бюджет района</t>
  </si>
  <si>
    <t>бюджет городского поселения</t>
  </si>
  <si>
    <t>инвестиции в объекты муниципальной собственности</t>
  </si>
  <si>
    <t>прочие расходы</t>
  </si>
  <si>
    <t>Таблица №2</t>
  </si>
  <si>
    <t xml:space="preserve">Перечень программных  мероприятий </t>
  </si>
  <si>
    <t>МУ «Администрация городского поселения Пойковский»  сектор по градостроительству и контролю за использованием земель</t>
  </si>
  <si>
    <t>Соисполнитель  (МКУ «Служба жилищно-коммунального хозяйства и благоустройства городского поселения Пойковский» отдел ЖКХ и благоустройства)</t>
  </si>
  <si>
    <t>МУ «Администрация городского поселения Пойковский» / МКУ «Служба ЖКХ и благоустройства городского поселения Пойковский» отдел ЖКХ и благоустройства</t>
  </si>
  <si>
    <t>Проведение работ по образованию земельных участков (показатели №1,2)</t>
  </si>
  <si>
    <t>Ликвидация опасности проживания в строениях, приспособленных для проживания  (показатель №7)</t>
  </si>
  <si>
    <t>Содержание муниципального жилого фонда  (показатель №10)</t>
  </si>
  <si>
    <t>Подпрограмма I "Управление земельными ресурсами в городском поселении Пойковский"</t>
  </si>
  <si>
    <t>1.</t>
  </si>
  <si>
    <t>2.</t>
  </si>
  <si>
    <t>3.</t>
  </si>
  <si>
    <t>5.</t>
  </si>
  <si>
    <t>Итого по подпрограмме III</t>
  </si>
  <si>
    <t>Подпрограмма III "Управление муниципальным жилищным фондом в городском поселении Пойковский"</t>
  </si>
  <si>
    <t>Итого по подпрограмме II</t>
  </si>
  <si>
    <t>Подпрограмма II "Формирование эффективной структуры муниципальной собственности и системы управления имуществом муниципального образования городское поселение Пойковский"</t>
  </si>
  <si>
    <t>Итого по подпрограмме I</t>
  </si>
  <si>
    <t xml:space="preserve">Владение, пользование и распоряжение имуществом, находящимся в муниципальной собственности (показатель №5)
</t>
  </si>
  <si>
    <t>Техническая инвентаризация, паспортизация, постановка на государственный кадастровый учет и государственная регистрация прав на недвижимое имущество, в т.ч. на бесхозяйное имущество (показатели №3,4,6)</t>
  </si>
  <si>
    <t>Снос расселенных многоквартирных домов (показатель №10)</t>
  </si>
  <si>
    <t>Возмещение за жилое помещение (показатель №8)</t>
  </si>
  <si>
    <t>Проведение ремонта муниципального жилого фонда (показатель №10)</t>
  </si>
  <si>
    <t>Ответственный исполнитель   (МУ «Администрация городского поселения Пойковский»  отдел по учету, распределению жилья, сектор по муниципальному контролю, сектор по работе с имуществом)</t>
  </si>
  <si>
    <t>МУ «Администрация городского поселения Пойковский»  (сектор по работе с имуществом)</t>
  </si>
  <si>
    <t>МУ «Администрация городского поселения Пойковский»  (отдел по учету, распределению жилья, сектор по муниципальному контролю)</t>
  </si>
  <si>
    <t>МУ «Администрация городского поселения Пойковский»  (отдел по учету, распределению жилья)</t>
  </si>
  <si>
    <t>4.</t>
  </si>
  <si>
    <t>МУ «Администрация городского поселения Пойковский»  отдел градостроительства и землепользования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</si>
</sst>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_-* #,##0.0_р_._-;\-* #,##0.0_р_._-;_-* &quot;-&quot;?_р_._-;_-@_-"/>
    <numFmt numFmtId="166" formatCode="_(* #,##0.00_);_(* \(#,##0.00\);_(* &quot;-&quot;??_);_(@_)"/>
    <numFmt numFmtId="167" formatCode="_-* #,##0.00000\ _₽_-;\-* #,##0.0\ _₽_-;_-* &quot;-&quot;?\ _₽_-;_-@_-"/>
    <numFmt numFmtId="168" formatCode="_-* #,##0.00000\ _₽_-;\-* #,##0.00000\ _₽_-;_-* &quot;-&quot;?????\ _₽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13"/>
      <color theme="1"/>
      <name val="Arial"/>
      <family val="2"/>
      <charset val="204"/>
    </font>
    <font>
      <sz val="13"/>
      <color rgb="FF000000"/>
      <name val="Arial"/>
      <family val="2"/>
      <charset val="204"/>
    </font>
    <font>
      <b/>
      <sz val="13"/>
      <color rgb="FF000000"/>
      <name val="Arial"/>
      <family val="2"/>
      <charset val="204"/>
    </font>
    <font>
      <sz val="13"/>
      <name val="Arial"/>
      <family val="2"/>
      <charset val="204"/>
    </font>
    <font>
      <b/>
      <sz val="13"/>
      <name val="Arial"/>
      <family val="2"/>
      <charset val="204"/>
    </font>
    <font>
      <b/>
      <sz val="13"/>
      <color theme="1"/>
      <name val="Arial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51">
    <xf numFmtId="0" fontId="0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166" fontId="4" fillId="0" borderId="0" applyFont="0" applyFill="0" applyBorder="0" applyAlignment="0" applyProtection="0"/>
    <xf numFmtId="164" fontId="3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" fillId="0" borderId="0"/>
    <xf numFmtId="0" fontId="1" fillId="0" borderId="0"/>
  </cellStyleXfs>
  <cellXfs count="108">
    <xf numFmtId="0" fontId="0" fillId="0" borderId="0" xfId="0"/>
    <xf numFmtId="49" fontId="5" fillId="0" borderId="0" xfId="0" applyNumberFormat="1" applyFont="1" applyFill="1" applyAlignment="1">
      <alignment vertical="top"/>
    </xf>
    <xf numFmtId="0" fontId="5" fillId="0" borderId="0" xfId="0" applyFont="1" applyFill="1" applyAlignment="1">
      <alignment vertical="top"/>
    </xf>
    <xf numFmtId="0" fontId="6" fillId="0" borderId="1" xfId="0" applyFont="1" applyFill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top"/>
    </xf>
    <xf numFmtId="0" fontId="6" fillId="0" borderId="1" xfId="0" applyFont="1" applyFill="1" applyBorder="1" applyAlignment="1">
      <alignment horizontal="center" vertical="top"/>
    </xf>
    <xf numFmtId="0" fontId="7" fillId="0" borderId="1" xfId="0" applyFont="1" applyFill="1" applyBorder="1" applyAlignment="1">
      <alignment vertical="top" wrapText="1"/>
    </xf>
    <xf numFmtId="167" fontId="7" fillId="0" borderId="1" xfId="0" applyNumberFormat="1" applyFont="1" applyFill="1" applyBorder="1" applyAlignment="1">
      <alignment horizontal="right" vertical="top"/>
    </xf>
    <xf numFmtId="0" fontId="6" fillId="0" borderId="1" xfId="0" applyFont="1" applyFill="1" applyBorder="1" applyAlignment="1">
      <alignment vertical="top" wrapText="1"/>
    </xf>
    <xf numFmtId="167" fontId="6" fillId="0" borderId="1" xfId="0" applyNumberFormat="1" applyFont="1" applyFill="1" applyBorder="1" applyAlignment="1">
      <alignment horizontal="right" vertical="top"/>
    </xf>
    <xf numFmtId="167" fontId="8" fillId="0" borderId="1" xfId="41" applyNumberFormat="1" applyFont="1" applyFill="1" applyBorder="1" applyAlignment="1">
      <alignment horizontal="right" vertical="top"/>
    </xf>
    <xf numFmtId="167" fontId="9" fillId="0" borderId="1" xfId="41" applyNumberFormat="1" applyFont="1" applyFill="1" applyBorder="1" applyAlignment="1">
      <alignment horizontal="right" vertical="top"/>
    </xf>
    <xf numFmtId="0" fontId="10" fillId="0" borderId="0" xfId="0" applyFont="1" applyFill="1" applyAlignment="1">
      <alignment vertical="top"/>
    </xf>
    <xf numFmtId="0" fontId="9" fillId="0" borderId="1" xfId="0" applyFont="1" applyFill="1" applyBorder="1" applyAlignment="1">
      <alignment vertical="top" wrapText="1"/>
    </xf>
    <xf numFmtId="167" fontId="9" fillId="0" borderId="1" xfId="0" applyNumberFormat="1" applyFont="1" applyFill="1" applyBorder="1" applyAlignment="1">
      <alignment vertical="top"/>
    </xf>
    <xf numFmtId="0" fontId="8" fillId="0" borderId="1" xfId="0" applyFont="1" applyFill="1" applyBorder="1" applyAlignment="1">
      <alignment vertical="top" wrapText="1"/>
    </xf>
    <xf numFmtId="167" fontId="8" fillId="0" borderId="1" xfId="0" applyNumberFormat="1" applyFont="1" applyFill="1" applyBorder="1" applyAlignment="1">
      <alignment vertical="top"/>
    </xf>
    <xf numFmtId="167" fontId="8" fillId="0" borderId="1" xfId="41" applyNumberFormat="1" applyFont="1" applyFill="1" applyBorder="1" applyAlignment="1">
      <alignment vertical="top"/>
    </xf>
    <xf numFmtId="167" fontId="7" fillId="0" borderId="1" xfId="0" applyNumberFormat="1" applyFont="1" applyFill="1" applyBorder="1" applyAlignment="1">
      <alignment vertical="top"/>
    </xf>
    <xf numFmtId="167" fontId="6" fillId="0" borderId="1" xfId="0" applyNumberFormat="1" applyFont="1" applyFill="1" applyBorder="1" applyAlignment="1">
      <alignment vertical="top"/>
    </xf>
    <xf numFmtId="167" fontId="7" fillId="0" borderId="1" xfId="0" applyNumberFormat="1" applyFont="1" applyFill="1" applyBorder="1" applyAlignment="1">
      <alignment horizontal="left" vertical="top" wrapText="1"/>
    </xf>
    <xf numFmtId="165" fontId="7" fillId="0" borderId="1" xfId="0" applyNumberFormat="1" applyFont="1" applyFill="1" applyBorder="1" applyAlignment="1">
      <alignment vertical="top"/>
    </xf>
    <xf numFmtId="165" fontId="7" fillId="0" borderId="1" xfId="0" applyNumberFormat="1" applyFont="1" applyFill="1" applyBorder="1" applyAlignment="1">
      <alignment horizontal="left" vertical="top" wrapText="1"/>
    </xf>
    <xf numFmtId="167" fontId="7" fillId="0" borderId="1" xfId="0" applyNumberFormat="1" applyFont="1" applyFill="1" applyBorder="1" applyAlignment="1">
      <alignment horizontal="left" vertical="top"/>
    </xf>
    <xf numFmtId="167" fontId="6" fillId="0" borderId="1" xfId="0" applyNumberFormat="1" applyFont="1" applyFill="1" applyBorder="1" applyAlignment="1">
      <alignment horizontal="left" vertical="top" wrapText="1"/>
    </xf>
    <xf numFmtId="168" fontId="5" fillId="0" borderId="0" xfId="0" applyNumberFormat="1" applyFont="1" applyFill="1" applyAlignment="1">
      <alignment vertical="top"/>
    </xf>
    <xf numFmtId="0" fontId="5" fillId="0" borderId="0" xfId="0" applyFont="1" applyFill="1" applyAlignment="1">
      <alignment horizontal="left" vertical="top"/>
    </xf>
    <xf numFmtId="0" fontId="6" fillId="0" borderId="1" xfId="0" applyFont="1" applyFill="1" applyBorder="1" applyAlignment="1">
      <alignment horizontal="left" vertical="top"/>
    </xf>
    <xf numFmtId="168" fontId="10" fillId="0" borderId="0" xfId="0" applyNumberFormat="1" applyFont="1" applyFill="1" applyAlignment="1">
      <alignment vertical="top"/>
    </xf>
    <xf numFmtId="0" fontId="6" fillId="0" borderId="1" xfId="0" applyFont="1" applyFill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top"/>
    </xf>
    <xf numFmtId="0" fontId="6" fillId="0" borderId="8" xfId="0" applyFont="1" applyFill="1" applyBorder="1" applyAlignment="1">
      <alignment vertical="top" wrapText="1"/>
    </xf>
    <xf numFmtId="0" fontId="6" fillId="0" borderId="14" xfId="0" applyFont="1" applyFill="1" applyBorder="1" applyAlignment="1">
      <alignment vertical="top" wrapText="1"/>
    </xf>
    <xf numFmtId="0" fontId="6" fillId="0" borderId="9" xfId="0" applyFont="1" applyFill="1" applyBorder="1" applyAlignment="1">
      <alignment vertical="top" wrapText="1"/>
    </xf>
    <xf numFmtId="0" fontId="6" fillId="0" borderId="10" xfId="0" applyFont="1" applyFill="1" applyBorder="1" applyAlignment="1">
      <alignment vertical="top" wrapText="1"/>
    </xf>
    <xf numFmtId="0" fontId="6" fillId="0" borderId="0" xfId="0" applyFont="1" applyFill="1" applyBorder="1" applyAlignment="1">
      <alignment vertical="top" wrapText="1"/>
    </xf>
    <xf numFmtId="0" fontId="6" fillId="0" borderId="11" xfId="0" applyFont="1" applyFill="1" applyBorder="1" applyAlignment="1">
      <alignment vertical="top" wrapText="1"/>
    </xf>
    <xf numFmtId="0" fontId="6" fillId="0" borderId="12" xfId="0" applyFont="1" applyFill="1" applyBorder="1" applyAlignment="1">
      <alignment vertical="top" wrapText="1"/>
    </xf>
    <xf numFmtId="0" fontId="6" fillId="0" borderId="15" xfId="0" applyFont="1" applyFill="1" applyBorder="1" applyAlignment="1">
      <alignment vertical="top" wrapText="1"/>
    </xf>
    <xf numFmtId="0" fontId="6" fillId="0" borderId="13" xfId="0" applyFont="1" applyFill="1" applyBorder="1" applyAlignment="1">
      <alignment vertical="top" wrapText="1"/>
    </xf>
    <xf numFmtId="49" fontId="7" fillId="0" borderId="2" xfId="0" applyNumberFormat="1" applyFont="1" applyFill="1" applyBorder="1" applyAlignment="1">
      <alignment horizontal="center" vertical="top"/>
    </xf>
    <xf numFmtId="49" fontId="7" fillId="0" borderId="3" xfId="0" applyNumberFormat="1" applyFont="1" applyFill="1" applyBorder="1" applyAlignment="1">
      <alignment horizontal="center" vertical="top"/>
    </xf>
    <xf numFmtId="49" fontId="7" fillId="0" borderId="4" xfId="0" applyNumberFormat="1" applyFont="1" applyFill="1" applyBorder="1" applyAlignment="1">
      <alignment horizontal="center" vertical="top"/>
    </xf>
    <xf numFmtId="0" fontId="7" fillId="0" borderId="8" xfId="0" applyFont="1" applyFill="1" applyBorder="1" applyAlignment="1">
      <alignment horizontal="left" vertical="top" wrapText="1"/>
    </xf>
    <xf numFmtId="0" fontId="7" fillId="0" borderId="9" xfId="0" applyFont="1" applyFill="1" applyBorder="1" applyAlignment="1">
      <alignment horizontal="left" vertical="top" wrapText="1"/>
    </xf>
    <xf numFmtId="0" fontId="7" fillId="0" borderId="10" xfId="0" applyFont="1" applyFill="1" applyBorder="1" applyAlignment="1">
      <alignment horizontal="left" vertical="top" wrapText="1"/>
    </xf>
    <xf numFmtId="0" fontId="7" fillId="0" borderId="11" xfId="0" applyFont="1" applyFill="1" applyBorder="1" applyAlignment="1">
      <alignment horizontal="left" vertical="top" wrapText="1"/>
    </xf>
    <xf numFmtId="0" fontId="7" fillId="0" borderId="12" xfId="0" applyFont="1" applyFill="1" applyBorder="1" applyAlignment="1">
      <alignment horizontal="left" vertical="top" wrapText="1"/>
    </xf>
    <xf numFmtId="0" fontId="7" fillId="0" borderId="13" xfId="0" applyFont="1" applyFill="1" applyBorder="1" applyAlignment="1">
      <alignment horizontal="left" vertical="top" wrapText="1"/>
    </xf>
    <xf numFmtId="0" fontId="7" fillId="0" borderId="14" xfId="0" applyFont="1" applyFill="1" applyBorder="1" applyAlignment="1">
      <alignment horizontal="left" vertical="top" wrapText="1"/>
    </xf>
    <xf numFmtId="0" fontId="7" fillId="0" borderId="0" xfId="0" applyFont="1" applyFill="1" applyBorder="1" applyAlignment="1">
      <alignment horizontal="left" vertical="top" wrapText="1"/>
    </xf>
    <xf numFmtId="0" fontId="7" fillId="0" borderId="15" xfId="0" applyFont="1" applyFill="1" applyBorder="1" applyAlignment="1">
      <alignment horizontal="left" vertical="top" wrapText="1"/>
    </xf>
    <xf numFmtId="0" fontId="6" fillId="0" borderId="5" xfId="0" applyFont="1" applyFill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top" wrapText="1"/>
    </xf>
    <xf numFmtId="0" fontId="6" fillId="0" borderId="6" xfId="0" applyFont="1" applyFill="1" applyBorder="1" applyAlignment="1">
      <alignment horizontal="center" vertical="top" wrapText="1"/>
    </xf>
    <xf numFmtId="0" fontId="6" fillId="0" borderId="8" xfId="0" applyFont="1" applyFill="1" applyBorder="1" applyAlignment="1">
      <alignment horizontal="left" vertical="top" wrapText="1"/>
    </xf>
    <xf numFmtId="0" fontId="6" fillId="0" borderId="14" xfId="0" applyFont="1" applyFill="1" applyBorder="1" applyAlignment="1">
      <alignment horizontal="left" vertical="top" wrapText="1"/>
    </xf>
    <xf numFmtId="0" fontId="6" fillId="0" borderId="9" xfId="0" applyFont="1" applyFill="1" applyBorder="1" applyAlignment="1">
      <alignment horizontal="left" vertical="top" wrapText="1"/>
    </xf>
    <xf numFmtId="0" fontId="6" fillId="0" borderId="10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left" vertical="top" wrapText="1"/>
    </xf>
    <xf numFmtId="0" fontId="6" fillId="0" borderId="11" xfId="0" applyFont="1" applyFill="1" applyBorder="1" applyAlignment="1">
      <alignment horizontal="left" vertical="top" wrapText="1"/>
    </xf>
    <xf numFmtId="0" fontId="6" fillId="0" borderId="12" xfId="0" applyFont="1" applyFill="1" applyBorder="1" applyAlignment="1">
      <alignment horizontal="left" vertical="top" wrapText="1"/>
    </xf>
    <xf numFmtId="0" fontId="6" fillId="0" borderId="15" xfId="0" applyFont="1" applyFill="1" applyBorder="1" applyAlignment="1">
      <alignment horizontal="left" vertical="top" wrapText="1"/>
    </xf>
    <xf numFmtId="0" fontId="6" fillId="0" borderId="13" xfId="0" applyFont="1" applyFill="1" applyBorder="1" applyAlignment="1">
      <alignment horizontal="left" vertical="top" wrapText="1"/>
    </xf>
    <xf numFmtId="49" fontId="6" fillId="0" borderId="2" xfId="0" applyNumberFormat="1" applyFont="1" applyFill="1" applyBorder="1" applyAlignment="1">
      <alignment horizontal="center" vertical="top"/>
    </xf>
    <xf numFmtId="49" fontId="6" fillId="0" borderId="3" xfId="0" applyNumberFormat="1" applyFont="1" applyFill="1" applyBorder="1" applyAlignment="1">
      <alignment horizontal="center" vertical="top"/>
    </xf>
    <xf numFmtId="49" fontId="6" fillId="0" borderId="4" xfId="0" applyNumberFormat="1" applyFont="1" applyFill="1" applyBorder="1" applyAlignment="1">
      <alignment horizontal="center" vertical="top"/>
    </xf>
    <xf numFmtId="0" fontId="6" fillId="0" borderId="2" xfId="0" applyFont="1" applyFill="1" applyBorder="1" applyAlignment="1">
      <alignment vertical="top" wrapText="1"/>
    </xf>
    <xf numFmtId="0" fontId="6" fillId="0" borderId="3" xfId="0" applyFont="1" applyFill="1" applyBorder="1" applyAlignment="1">
      <alignment vertical="top" wrapText="1"/>
    </xf>
    <xf numFmtId="0" fontId="6" fillId="0" borderId="4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left" vertical="top" wrapText="1"/>
    </xf>
    <xf numFmtId="49" fontId="9" fillId="0" borderId="2" xfId="0" applyNumberFormat="1" applyFont="1" applyFill="1" applyBorder="1" applyAlignment="1">
      <alignment horizontal="center" vertical="top"/>
    </xf>
    <xf numFmtId="49" fontId="9" fillId="0" borderId="3" xfId="0" applyNumberFormat="1" applyFont="1" applyFill="1" applyBorder="1" applyAlignment="1">
      <alignment horizontal="center" vertical="top"/>
    </xf>
    <xf numFmtId="49" fontId="9" fillId="0" borderId="4" xfId="0" applyNumberFormat="1" applyFont="1" applyFill="1" applyBorder="1" applyAlignment="1">
      <alignment horizontal="center" vertical="top"/>
    </xf>
    <xf numFmtId="0" fontId="9" fillId="0" borderId="2" xfId="0" applyFont="1" applyFill="1" applyBorder="1" applyAlignment="1">
      <alignment horizontal="left" vertical="top" wrapText="1"/>
    </xf>
    <xf numFmtId="0" fontId="9" fillId="0" borderId="3" xfId="0" applyFont="1" applyFill="1" applyBorder="1" applyAlignment="1">
      <alignment horizontal="left" vertical="top" wrapText="1"/>
    </xf>
    <xf numFmtId="0" fontId="9" fillId="0" borderId="4" xfId="0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left" vertical="top" wrapText="1"/>
    </xf>
    <xf numFmtId="49" fontId="7" fillId="0" borderId="5" xfId="0" applyNumberFormat="1" applyFont="1" applyFill="1" applyBorder="1" applyAlignment="1">
      <alignment horizontal="center" vertical="top"/>
    </xf>
    <xf numFmtId="49" fontId="7" fillId="0" borderId="7" xfId="0" applyNumberFormat="1" applyFont="1" applyFill="1" applyBorder="1" applyAlignment="1">
      <alignment horizontal="center" vertical="top"/>
    </xf>
    <xf numFmtId="49" fontId="7" fillId="0" borderId="6" xfId="0" applyNumberFormat="1" applyFont="1" applyFill="1" applyBorder="1" applyAlignment="1">
      <alignment horizontal="center" vertical="top"/>
    </xf>
    <xf numFmtId="49" fontId="7" fillId="0" borderId="5" xfId="0" applyNumberFormat="1" applyFont="1" applyFill="1" applyBorder="1" applyAlignment="1">
      <alignment horizontal="center" vertical="top" wrapText="1"/>
    </xf>
    <xf numFmtId="49" fontId="7" fillId="0" borderId="7" xfId="0" applyNumberFormat="1" applyFont="1" applyFill="1" applyBorder="1" applyAlignment="1">
      <alignment horizontal="center" vertical="top" wrapText="1"/>
    </xf>
    <xf numFmtId="49" fontId="7" fillId="0" borderId="6" xfId="0" applyNumberFormat="1" applyFont="1" applyFill="1" applyBorder="1" applyAlignment="1">
      <alignment horizontal="center" vertical="top" wrapText="1"/>
    </xf>
    <xf numFmtId="49" fontId="8" fillId="0" borderId="2" xfId="0" applyNumberFormat="1" applyFont="1" applyFill="1" applyBorder="1" applyAlignment="1">
      <alignment horizontal="center" vertical="top"/>
    </xf>
    <xf numFmtId="49" fontId="8" fillId="0" borderId="3" xfId="0" applyNumberFormat="1" applyFont="1" applyFill="1" applyBorder="1" applyAlignment="1">
      <alignment horizontal="center" vertical="top"/>
    </xf>
    <xf numFmtId="49" fontId="8" fillId="0" borderId="4" xfId="0" applyNumberFormat="1" applyFont="1" applyFill="1" applyBorder="1" applyAlignment="1">
      <alignment horizontal="center" vertical="top"/>
    </xf>
    <xf numFmtId="0" fontId="8" fillId="0" borderId="2" xfId="0" applyFont="1" applyFill="1" applyBorder="1" applyAlignment="1">
      <alignment horizontal="left" vertical="top" wrapText="1"/>
    </xf>
    <xf numFmtId="0" fontId="8" fillId="0" borderId="3" xfId="0" applyFont="1" applyFill="1" applyBorder="1" applyAlignment="1">
      <alignment horizontal="left" vertical="top" wrapText="1"/>
    </xf>
    <xf numFmtId="0" fontId="8" fillId="0" borderId="4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vertical="top" wrapText="1"/>
    </xf>
    <xf numFmtId="0" fontId="8" fillId="0" borderId="3" xfId="0" applyFont="1" applyFill="1" applyBorder="1" applyAlignment="1">
      <alignment vertical="top" wrapText="1"/>
    </xf>
    <xf numFmtId="0" fontId="8" fillId="0" borderId="4" xfId="0" applyFont="1" applyFill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top"/>
    </xf>
    <xf numFmtId="0" fontId="6" fillId="0" borderId="2" xfId="0" applyFont="1" applyFill="1" applyBorder="1" applyAlignment="1">
      <alignment horizontal="left" vertical="top" wrapText="1"/>
    </xf>
    <xf numFmtId="0" fontId="6" fillId="0" borderId="3" xfId="0" applyFont="1" applyFill="1" applyBorder="1" applyAlignment="1">
      <alignment horizontal="left" vertical="top" wrapText="1"/>
    </xf>
    <xf numFmtId="0" fontId="6" fillId="0" borderId="4" xfId="0" applyFont="1" applyFill="1" applyBorder="1" applyAlignment="1">
      <alignment horizontal="left" vertical="top" wrapText="1"/>
    </xf>
    <xf numFmtId="49" fontId="7" fillId="0" borderId="1" xfId="0" applyNumberFormat="1" applyFont="1" applyFill="1" applyBorder="1" applyAlignment="1">
      <alignment horizontal="center" vertical="top"/>
    </xf>
    <xf numFmtId="0" fontId="7" fillId="0" borderId="2" xfId="0" applyFont="1" applyFill="1" applyBorder="1" applyAlignment="1">
      <alignment horizontal="left" vertical="top" wrapText="1"/>
    </xf>
    <xf numFmtId="0" fontId="7" fillId="0" borderId="3" xfId="0" applyFont="1" applyFill="1" applyBorder="1" applyAlignment="1">
      <alignment horizontal="left" vertical="top" wrapText="1"/>
    </xf>
    <xf numFmtId="0" fontId="7" fillId="0" borderId="4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0" fontId="5" fillId="0" borderId="0" xfId="0" applyFont="1" applyFill="1" applyAlignment="1">
      <alignment horizontal="right" vertical="top"/>
    </xf>
    <xf numFmtId="0" fontId="5" fillId="0" borderId="0" xfId="0" applyFont="1" applyFill="1" applyAlignment="1">
      <alignment horizontal="center" vertical="top"/>
    </xf>
    <xf numFmtId="49" fontId="6" fillId="0" borderId="1" xfId="0" applyNumberFormat="1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 wrapText="1"/>
    </xf>
  </cellXfs>
  <cellStyles count="51">
    <cellStyle name="Обычный" xfId="0" builtinId="0"/>
    <cellStyle name="Обычный 2" xfId="1"/>
    <cellStyle name="Обычный 2 2" xfId="2"/>
    <cellStyle name="Обычный 2 2 2" xfId="3"/>
    <cellStyle name="Обычный 2 2 2 2" xfId="4"/>
    <cellStyle name="Обычный 2 2 2 2 2" xfId="5"/>
    <cellStyle name="Обычный 2 2 2 3" xfId="6"/>
    <cellStyle name="Обычный 2 2 3" xfId="7"/>
    <cellStyle name="Обычный 2 2 3 2" xfId="8"/>
    <cellStyle name="Обычный 2 2 3 2 2" xfId="9"/>
    <cellStyle name="Обычный 2 2 3 3" xfId="10"/>
    <cellStyle name="Обычный 2 2 4" xfId="11"/>
    <cellStyle name="Обычный 2 2 4 2" xfId="12"/>
    <cellStyle name="Обычный 2 2 4 2 2" xfId="13"/>
    <cellStyle name="Обычный 2 2 4 3" xfId="14"/>
    <cellStyle name="Обычный 2 2 5" xfId="15"/>
    <cellStyle name="Обычный 2 2 5 2" xfId="16"/>
    <cellStyle name="Обычный 2 2 6" xfId="17"/>
    <cellStyle name="Обычный 2 2 6 2" xfId="18"/>
    <cellStyle name="Обычный 2 2 7" xfId="19"/>
    <cellStyle name="Обычный 2 2 7 2" xfId="50"/>
    <cellStyle name="Обычный 2 2 8" xfId="49"/>
    <cellStyle name="Обычный 2 2_30-ра" xfId="20"/>
    <cellStyle name="Обычный 3" xfId="21"/>
    <cellStyle name="Обычный 4" xfId="22"/>
    <cellStyle name="Обычный 4 2" xfId="23"/>
    <cellStyle name="Обычный 4 2 2" xfId="24"/>
    <cellStyle name="Обычный 4 2 2 2" xfId="25"/>
    <cellStyle name="Обычный 4 2 3" xfId="26"/>
    <cellStyle name="Обычный 4 3" xfId="27"/>
    <cellStyle name="Обычный 4 3 2" xfId="28"/>
    <cellStyle name="Обычный 4 3 2 2" xfId="29"/>
    <cellStyle name="Обычный 4 3 3" xfId="30"/>
    <cellStyle name="Обычный 4 4" xfId="31"/>
    <cellStyle name="Обычный 4 4 2" xfId="32"/>
    <cellStyle name="Обычный 4 5" xfId="33"/>
    <cellStyle name="Обычный 4 5 2" xfId="34"/>
    <cellStyle name="Обычный 4 6" xfId="35"/>
    <cellStyle name="Процентный 2" xfId="36"/>
    <cellStyle name="Процентный 2 2" xfId="37"/>
    <cellStyle name="Процентный 3" xfId="38"/>
    <cellStyle name="Процентный 4" xfId="39"/>
    <cellStyle name="Финансовый 2" xfId="40"/>
    <cellStyle name="Финансовый 2 2" xfId="41"/>
    <cellStyle name="Финансовый 3" xfId="42"/>
    <cellStyle name="Финансовый 3 2" xfId="43"/>
    <cellStyle name="Финансовый 4" xfId="44"/>
    <cellStyle name="Финансовый 5" xfId="45"/>
    <cellStyle name="Финансовый 6" xfId="46"/>
    <cellStyle name="Финансовый 6 2" xfId="47"/>
    <cellStyle name="Финансовый 7" xfId="48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9.bin"/><Relationship Id="rId13" Type="http://schemas.openxmlformats.org/officeDocument/2006/relationships/vmlDrawing" Target="../drawings/vmlDrawing2.vml"/><Relationship Id="rId3" Type="http://schemas.openxmlformats.org/officeDocument/2006/relationships/printerSettings" Target="../printerSettings/printerSettings4.bin"/><Relationship Id="rId7" Type="http://schemas.openxmlformats.org/officeDocument/2006/relationships/printerSettings" Target="../printerSettings/printerSettings8.bin"/><Relationship Id="rId12" Type="http://schemas.openxmlformats.org/officeDocument/2006/relationships/printerSettings" Target="../printerSettings/printerSettings13.bin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6" Type="http://schemas.openxmlformats.org/officeDocument/2006/relationships/printerSettings" Target="../printerSettings/printerSettings7.bin"/><Relationship Id="rId11" Type="http://schemas.openxmlformats.org/officeDocument/2006/relationships/printerSettings" Target="../printerSettings/printerSettings12.bin"/><Relationship Id="rId5" Type="http://schemas.openxmlformats.org/officeDocument/2006/relationships/printerSettings" Target="../printerSettings/printerSettings6.bin"/><Relationship Id="rId10" Type="http://schemas.openxmlformats.org/officeDocument/2006/relationships/printerSettings" Target="../printerSettings/printerSettings11.bin"/><Relationship Id="rId4" Type="http://schemas.openxmlformats.org/officeDocument/2006/relationships/printerSettings" Target="../printerSettings/printerSettings5.bin"/><Relationship Id="rId9" Type="http://schemas.openxmlformats.org/officeDocument/2006/relationships/printerSettings" Target="../printerSettings/printerSettings10.bin"/><Relationship Id="rId1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101"/>
  <sheetViews>
    <sheetView view="pageBreakPreview" topLeftCell="A70" zoomScale="70" zoomScaleNormal="70" zoomScaleSheetLayoutView="70" workbookViewId="0">
      <selection activeCell="C102" sqref="C102"/>
    </sheetView>
  </sheetViews>
  <sheetFormatPr defaultColWidth="9.140625" defaultRowHeight="16.5" outlineLevelRow="1" x14ac:dyDescent="0.25"/>
  <cols>
    <col min="1" max="1" width="6.5703125" style="1" customWidth="1"/>
    <col min="2" max="2" width="46.85546875" style="2" customWidth="1"/>
    <col min="3" max="3" width="40.42578125" style="26" customWidth="1"/>
    <col min="4" max="4" width="36.85546875" style="2" customWidth="1"/>
    <col min="5" max="5" width="21.7109375" style="2" customWidth="1"/>
    <col min="6" max="6" width="25.85546875" style="2" bestFit="1" customWidth="1"/>
    <col min="7" max="7" width="20.5703125" style="2" bestFit="1" customWidth="1"/>
    <col min="8" max="8" width="24.140625" style="2" customWidth="1"/>
    <col min="9" max="9" width="20.85546875" style="2" customWidth="1"/>
    <col min="10" max="10" width="9.140625" style="2" customWidth="1"/>
    <col min="11" max="11" width="9.140625" style="2"/>
    <col min="12" max="12" width="17.28515625" style="2" bestFit="1" customWidth="1"/>
    <col min="13" max="16384" width="9.140625" style="2"/>
  </cols>
  <sheetData>
    <row r="1" spans="1:9" x14ac:dyDescent="0.25">
      <c r="G1" s="103" t="s">
        <v>19</v>
      </c>
      <c r="H1" s="103"/>
      <c r="I1" s="103"/>
    </row>
    <row r="2" spans="1:9" ht="13.5" customHeight="1" x14ac:dyDescent="0.25">
      <c r="A2" s="104" t="s">
        <v>20</v>
      </c>
      <c r="B2" s="104"/>
      <c r="C2" s="104"/>
      <c r="D2" s="104"/>
      <c r="E2" s="104"/>
      <c r="F2" s="104"/>
      <c r="G2" s="104"/>
      <c r="H2" s="104"/>
      <c r="I2" s="104"/>
    </row>
    <row r="3" spans="1:9" ht="16.5" customHeight="1" x14ac:dyDescent="0.25">
      <c r="A3" s="105" t="s">
        <v>0</v>
      </c>
      <c r="B3" s="106" t="s">
        <v>6</v>
      </c>
      <c r="C3" s="70" t="s">
        <v>7</v>
      </c>
      <c r="D3" s="106" t="s">
        <v>12</v>
      </c>
      <c r="E3" s="106" t="s">
        <v>8</v>
      </c>
      <c r="F3" s="106"/>
      <c r="G3" s="106"/>
      <c r="H3" s="106"/>
      <c r="I3" s="106"/>
    </row>
    <row r="4" spans="1:9" x14ac:dyDescent="0.25">
      <c r="A4" s="105"/>
      <c r="B4" s="106"/>
      <c r="C4" s="70"/>
      <c r="D4" s="106"/>
      <c r="E4" s="107" t="s">
        <v>14</v>
      </c>
      <c r="F4" s="106" t="s">
        <v>13</v>
      </c>
      <c r="G4" s="106"/>
      <c r="H4" s="106"/>
      <c r="I4" s="106"/>
    </row>
    <row r="5" spans="1:9" x14ac:dyDescent="0.25">
      <c r="A5" s="105"/>
      <c r="B5" s="106"/>
      <c r="C5" s="70"/>
      <c r="D5" s="106"/>
      <c r="E5" s="107"/>
      <c r="F5" s="29" t="s">
        <v>1</v>
      </c>
      <c r="G5" s="29" t="s">
        <v>2</v>
      </c>
      <c r="H5" s="29" t="s">
        <v>3</v>
      </c>
      <c r="I5" s="29" t="s">
        <v>4</v>
      </c>
    </row>
    <row r="6" spans="1:9" x14ac:dyDescent="0.25">
      <c r="A6" s="30">
        <v>1</v>
      </c>
      <c r="B6" s="5">
        <v>2</v>
      </c>
      <c r="C6" s="27">
        <v>3</v>
      </c>
      <c r="D6" s="5">
        <v>4</v>
      </c>
      <c r="E6" s="5">
        <v>5</v>
      </c>
      <c r="F6" s="5">
        <v>6</v>
      </c>
      <c r="G6" s="5">
        <v>7</v>
      </c>
      <c r="H6" s="5">
        <v>8</v>
      </c>
      <c r="I6" s="5">
        <v>9</v>
      </c>
    </row>
    <row r="7" spans="1:9" x14ac:dyDescent="0.25">
      <c r="A7" s="78" t="s">
        <v>27</v>
      </c>
      <c r="B7" s="79"/>
      <c r="C7" s="79"/>
      <c r="D7" s="79"/>
      <c r="E7" s="79"/>
      <c r="F7" s="79"/>
      <c r="G7" s="79"/>
      <c r="H7" s="79"/>
      <c r="I7" s="80"/>
    </row>
    <row r="8" spans="1:9" ht="17.25" customHeight="1" outlineLevel="1" x14ac:dyDescent="0.25">
      <c r="A8" s="94" t="s">
        <v>28</v>
      </c>
      <c r="B8" s="95" t="s">
        <v>24</v>
      </c>
      <c r="C8" s="70" t="s">
        <v>21</v>
      </c>
      <c r="D8" s="6" t="s">
        <v>5</v>
      </c>
      <c r="E8" s="7">
        <f>SUM(E9:E12)</f>
        <v>5653.4</v>
      </c>
      <c r="F8" s="7">
        <f>SUM(F9:F12)</f>
        <v>1948.4</v>
      </c>
      <c r="G8" s="7">
        <f>SUM(G9:G12)</f>
        <v>1235</v>
      </c>
      <c r="H8" s="7">
        <f>SUM(H9:H12)</f>
        <v>1235</v>
      </c>
      <c r="I8" s="7">
        <f>SUM(I9:I12)</f>
        <v>1235</v>
      </c>
    </row>
    <row r="9" spans="1:9" ht="19.5" customHeight="1" outlineLevel="1" x14ac:dyDescent="0.25">
      <c r="A9" s="94"/>
      <c r="B9" s="96"/>
      <c r="C9" s="70"/>
      <c r="D9" s="8" t="s">
        <v>9</v>
      </c>
      <c r="E9" s="9">
        <f>F9+G9+H9+I9</f>
        <v>0</v>
      </c>
      <c r="F9" s="10">
        <v>0</v>
      </c>
      <c r="G9" s="10">
        <v>0</v>
      </c>
      <c r="H9" s="10">
        <v>0</v>
      </c>
      <c r="I9" s="10">
        <v>0</v>
      </c>
    </row>
    <row r="10" spans="1:9" ht="16.5" customHeight="1" outlineLevel="1" x14ac:dyDescent="0.25">
      <c r="A10" s="94"/>
      <c r="B10" s="96"/>
      <c r="C10" s="70"/>
      <c r="D10" s="8" t="s">
        <v>15</v>
      </c>
      <c r="E10" s="9">
        <f>F10+G10+H10+I10</f>
        <v>0</v>
      </c>
      <c r="F10" s="9">
        <v>0</v>
      </c>
      <c r="G10" s="9">
        <v>0</v>
      </c>
      <c r="H10" s="9">
        <v>0</v>
      </c>
      <c r="I10" s="9">
        <v>0</v>
      </c>
    </row>
    <row r="11" spans="1:9" ht="33" customHeight="1" outlineLevel="1" x14ac:dyDescent="0.25">
      <c r="A11" s="94"/>
      <c r="B11" s="96"/>
      <c r="C11" s="70"/>
      <c r="D11" s="8" t="s">
        <v>16</v>
      </c>
      <c r="E11" s="9">
        <f>F11+G11+H11+I11</f>
        <v>5653.4</v>
      </c>
      <c r="F11" s="9">
        <f>1836.5+111.9</f>
        <v>1948.4</v>
      </c>
      <c r="G11" s="10">
        <f>1150+85</f>
        <v>1235</v>
      </c>
      <c r="H11" s="10">
        <f>1150+85</f>
        <v>1235</v>
      </c>
      <c r="I11" s="10">
        <f>1150+85</f>
        <v>1235</v>
      </c>
    </row>
    <row r="12" spans="1:9" outlineLevel="1" x14ac:dyDescent="0.25">
      <c r="A12" s="94"/>
      <c r="B12" s="97"/>
      <c r="C12" s="70"/>
      <c r="D12" s="8" t="s">
        <v>11</v>
      </c>
      <c r="E12" s="9">
        <v>0</v>
      </c>
      <c r="F12" s="10">
        <v>0</v>
      </c>
      <c r="G12" s="10">
        <v>0</v>
      </c>
      <c r="H12" s="10">
        <v>0</v>
      </c>
      <c r="I12" s="10">
        <v>0</v>
      </c>
    </row>
    <row r="13" spans="1:9" s="12" customFormat="1" ht="22.15" customHeight="1" x14ac:dyDescent="0.25">
      <c r="A13" s="98"/>
      <c r="B13" s="99" t="s">
        <v>36</v>
      </c>
      <c r="C13" s="102"/>
      <c r="D13" s="6" t="s">
        <v>5</v>
      </c>
      <c r="E13" s="7">
        <f>SUM(F13:I13)</f>
        <v>5653.4</v>
      </c>
      <c r="F13" s="7">
        <f>SUM(F14:F17)</f>
        <v>1948.4</v>
      </c>
      <c r="G13" s="11">
        <f>SUM(G14:G17)</f>
        <v>1235</v>
      </c>
      <c r="H13" s="11">
        <f>SUM(H14:H17)</f>
        <v>1235</v>
      </c>
      <c r="I13" s="11">
        <f>SUM(I14:I17)</f>
        <v>1235</v>
      </c>
    </row>
    <row r="14" spans="1:9" s="12" customFormat="1" x14ac:dyDescent="0.25">
      <c r="A14" s="98"/>
      <c r="B14" s="100"/>
      <c r="C14" s="102"/>
      <c r="D14" s="6" t="s">
        <v>9</v>
      </c>
      <c r="E14" s="7">
        <f t="shared" ref="E14:E17" si="0">SUM(F14:I14)</f>
        <v>0</v>
      </c>
      <c r="F14" s="7">
        <f>F9</f>
        <v>0</v>
      </c>
      <c r="G14" s="7">
        <f t="shared" ref="G14:I14" si="1">G9</f>
        <v>0</v>
      </c>
      <c r="H14" s="7">
        <f t="shared" si="1"/>
        <v>0</v>
      </c>
      <c r="I14" s="7">
        <f t="shared" si="1"/>
        <v>0</v>
      </c>
    </row>
    <row r="15" spans="1:9" s="12" customFormat="1" x14ac:dyDescent="0.25">
      <c r="A15" s="98"/>
      <c r="B15" s="100"/>
      <c r="C15" s="102"/>
      <c r="D15" s="6" t="s">
        <v>15</v>
      </c>
      <c r="E15" s="7">
        <f t="shared" si="0"/>
        <v>0</v>
      </c>
      <c r="F15" s="7">
        <f t="shared" ref="F15:I17" si="2">F10</f>
        <v>0</v>
      </c>
      <c r="G15" s="7">
        <f t="shared" si="2"/>
        <v>0</v>
      </c>
      <c r="H15" s="7">
        <f t="shared" si="2"/>
        <v>0</v>
      </c>
      <c r="I15" s="7">
        <f t="shared" si="2"/>
        <v>0</v>
      </c>
    </row>
    <row r="16" spans="1:9" s="12" customFormat="1" ht="36.75" customHeight="1" x14ac:dyDescent="0.25">
      <c r="A16" s="98"/>
      <c r="B16" s="100"/>
      <c r="C16" s="102"/>
      <c r="D16" s="6" t="s">
        <v>16</v>
      </c>
      <c r="E16" s="7">
        <f t="shared" si="0"/>
        <v>5653.4</v>
      </c>
      <c r="F16" s="7">
        <f t="shared" si="2"/>
        <v>1948.4</v>
      </c>
      <c r="G16" s="7">
        <f t="shared" si="2"/>
        <v>1235</v>
      </c>
      <c r="H16" s="7">
        <f t="shared" si="2"/>
        <v>1235</v>
      </c>
      <c r="I16" s="7">
        <f t="shared" si="2"/>
        <v>1235</v>
      </c>
    </row>
    <row r="17" spans="1:9" s="12" customFormat="1" ht="33" customHeight="1" x14ac:dyDescent="0.25">
      <c r="A17" s="98"/>
      <c r="B17" s="101"/>
      <c r="C17" s="102"/>
      <c r="D17" s="6" t="s">
        <v>11</v>
      </c>
      <c r="E17" s="7">
        <f t="shared" si="0"/>
        <v>0</v>
      </c>
      <c r="F17" s="7">
        <f t="shared" si="2"/>
        <v>0</v>
      </c>
      <c r="G17" s="7">
        <f t="shared" si="2"/>
        <v>0</v>
      </c>
      <c r="H17" s="7">
        <f t="shared" si="2"/>
        <v>0</v>
      </c>
      <c r="I17" s="7">
        <f t="shared" si="2"/>
        <v>0</v>
      </c>
    </row>
    <row r="18" spans="1:9" ht="33" customHeight="1" x14ac:dyDescent="0.25">
      <c r="A18" s="81" t="s">
        <v>35</v>
      </c>
      <c r="B18" s="82"/>
      <c r="C18" s="82"/>
      <c r="D18" s="82"/>
      <c r="E18" s="82"/>
      <c r="F18" s="82"/>
      <c r="G18" s="82"/>
      <c r="H18" s="82"/>
      <c r="I18" s="83"/>
    </row>
    <row r="19" spans="1:9" outlineLevel="1" x14ac:dyDescent="0.25">
      <c r="A19" s="84" t="s">
        <v>28</v>
      </c>
      <c r="B19" s="87" t="s">
        <v>38</v>
      </c>
      <c r="C19" s="90" t="s">
        <v>43</v>
      </c>
      <c r="D19" s="13" t="s">
        <v>5</v>
      </c>
      <c r="E19" s="14">
        <f t="shared" ref="E19:I19" si="3">SUM(E20:E23)</f>
        <v>4000</v>
      </c>
      <c r="F19" s="14">
        <f t="shared" si="3"/>
        <v>1000</v>
      </c>
      <c r="G19" s="14">
        <f t="shared" si="3"/>
        <v>1000</v>
      </c>
      <c r="H19" s="14">
        <f t="shared" si="3"/>
        <v>1000</v>
      </c>
      <c r="I19" s="14">
        <f t="shared" si="3"/>
        <v>1000</v>
      </c>
    </row>
    <row r="20" spans="1:9" outlineLevel="1" x14ac:dyDescent="0.25">
      <c r="A20" s="85"/>
      <c r="B20" s="88"/>
      <c r="C20" s="90"/>
      <c r="D20" s="15" t="s">
        <v>9</v>
      </c>
      <c r="E20" s="16">
        <f t="shared" ref="E20:E23" si="4">F20+G20+H20+I20</f>
        <v>0</v>
      </c>
      <c r="F20" s="17">
        <v>0</v>
      </c>
      <c r="G20" s="17">
        <v>0</v>
      </c>
      <c r="H20" s="17">
        <v>0</v>
      </c>
      <c r="I20" s="17">
        <v>0</v>
      </c>
    </row>
    <row r="21" spans="1:9" outlineLevel="1" x14ac:dyDescent="0.25">
      <c r="A21" s="85"/>
      <c r="B21" s="88"/>
      <c r="C21" s="90"/>
      <c r="D21" s="15" t="s">
        <v>15</v>
      </c>
      <c r="E21" s="16">
        <f t="shared" si="4"/>
        <v>0</v>
      </c>
      <c r="F21" s="17">
        <v>0</v>
      </c>
      <c r="G21" s="17">
        <v>0</v>
      </c>
      <c r="H21" s="17">
        <v>0</v>
      </c>
      <c r="I21" s="17">
        <v>0</v>
      </c>
    </row>
    <row r="22" spans="1:9" outlineLevel="1" x14ac:dyDescent="0.25">
      <c r="A22" s="85"/>
      <c r="B22" s="88"/>
      <c r="C22" s="90"/>
      <c r="D22" s="15" t="s">
        <v>16</v>
      </c>
      <c r="E22" s="16">
        <f t="shared" si="4"/>
        <v>4000</v>
      </c>
      <c r="F22" s="17">
        <v>1000</v>
      </c>
      <c r="G22" s="17">
        <v>1000</v>
      </c>
      <c r="H22" s="17">
        <v>1000</v>
      </c>
      <c r="I22" s="17">
        <v>1000</v>
      </c>
    </row>
    <row r="23" spans="1:9" ht="47.25" customHeight="1" outlineLevel="1" x14ac:dyDescent="0.25">
      <c r="A23" s="86"/>
      <c r="B23" s="89"/>
      <c r="C23" s="90"/>
      <c r="D23" s="15" t="s">
        <v>11</v>
      </c>
      <c r="E23" s="16">
        <f t="shared" si="4"/>
        <v>0</v>
      </c>
      <c r="F23" s="17">
        <v>0</v>
      </c>
      <c r="G23" s="17">
        <v>0</v>
      </c>
      <c r="H23" s="17">
        <v>0</v>
      </c>
      <c r="I23" s="17">
        <v>0</v>
      </c>
    </row>
    <row r="24" spans="1:9" outlineLevel="1" x14ac:dyDescent="0.25">
      <c r="A24" s="84" t="s">
        <v>29</v>
      </c>
      <c r="B24" s="91" t="s">
        <v>37</v>
      </c>
      <c r="C24" s="90" t="s">
        <v>43</v>
      </c>
      <c r="D24" s="13" t="s">
        <v>5</v>
      </c>
      <c r="E24" s="14">
        <f t="shared" ref="E24:I24" si="5">SUM(E25:E28)</f>
        <v>12860</v>
      </c>
      <c r="F24" s="14">
        <f t="shared" si="5"/>
        <v>8707</v>
      </c>
      <c r="G24" s="14">
        <f t="shared" si="5"/>
        <v>1377</v>
      </c>
      <c r="H24" s="14">
        <f t="shared" si="5"/>
        <v>1388</v>
      </c>
      <c r="I24" s="14">
        <f t="shared" si="5"/>
        <v>1388</v>
      </c>
    </row>
    <row r="25" spans="1:9" outlineLevel="1" x14ac:dyDescent="0.25">
      <c r="A25" s="85"/>
      <c r="B25" s="92"/>
      <c r="C25" s="90"/>
      <c r="D25" s="15" t="s">
        <v>9</v>
      </c>
      <c r="E25" s="16">
        <f t="shared" ref="E25:E28" si="6">F25+G25+H25+I25</f>
        <v>0</v>
      </c>
      <c r="F25" s="17">
        <v>0</v>
      </c>
      <c r="G25" s="17">
        <v>0</v>
      </c>
      <c r="H25" s="17">
        <v>0</v>
      </c>
      <c r="I25" s="17">
        <v>0</v>
      </c>
    </row>
    <row r="26" spans="1:9" outlineLevel="1" x14ac:dyDescent="0.25">
      <c r="A26" s="85"/>
      <c r="B26" s="92"/>
      <c r="C26" s="90"/>
      <c r="D26" s="15" t="s">
        <v>15</v>
      </c>
      <c r="E26" s="16">
        <f t="shared" si="6"/>
        <v>0</v>
      </c>
      <c r="F26" s="16"/>
      <c r="G26" s="16"/>
      <c r="H26" s="16"/>
      <c r="I26" s="16"/>
    </row>
    <row r="27" spans="1:9" outlineLevel="1" x14ac:dyDescent="0.25">
      <c r="A27" s="85"/>
      <c r="B27" s="92"/>
      <c r="C27" s="90"/>
      <c r="D27" s="15" t="s">
        <v>16</v>
      </c>
      <c r="E27" s="16">
        <f t="shared" si="6"/>
        <v>12860</v>
      </c>
      <c r="F27" s="17">
        <f>1000+80+287+7340</f>
        <v>8707</v>
      </c>
      <c r="G27" s="17">
        <f>1000+80+297</f>
        <v>1377</v>
      </c>
      <c r="H27" s="17">
        <f>1000+80+308</f>
        <v>1388</v>
      </c>
      <c r="I27" s="17">
        <f>1000+80+308</f>
        <v>1388</v>
      </c>
    </row>
    <row r="28" spans="1:9" outlineLevel="1" x14ac:dyDescent="0.25">
      <c r="A28" s="86"/>
      <c r="B28" s="93"/>
      <c r="C28" s="90"/>
      <c r="D28" s="15" t="s">
        <v>11</v>
      </c>
      <c r="E28" s="16">
        <f t="shared" si="6"/>
        <v>0</v>
      </c>
      <c r="F28" s="17">
        <v>0</v>
      </c>
      <c r="G28" s="17">
        <v>0</v>
      </c>
      <c r="H28" s="17">
        <v>0</v>
      </c>
      <c r="I28" s="17">
        <v>0</v>
      </c>
    </row>
    <row r="29" spans="1:9" s="12" customFormat="1" ht="18.75" customHeight="1" x14ac:dyDescent="0.25">
      <c r="A29" s="71"/>
      <c r="B29" s="74" t="s">
        <v>34</v>
      </c>
      <c r="C29" s="77"/>
      <c r="D29" s="13" t="s">
        <v>5</v>
      </c>
      <c r="E29" s="14">
        <f>E30+E31+E32+E33</f>
        <v>16860</v>
      </c>
      <c r="F29" s="14">
        <f>F30+F31+F32+F33</f>
        <v>9707</v>
      </c>
      <c r="G29" s="14">
        <f t="shared" ref="G29:I29" si="7">G30+G31+G32+G33</f>
        <v>2377</v>
      </c>
      <c r="H29" s="14">
        <f t="shared" si="7"/>
        <v>2388</v>
      </c>
      <c r="I29" s="14">
        <f t="shared" si="7"/>
        <v>2388</v>
      </c>
    </row>
    <row r="30" spans="1:9" s="12" customFormat="1" x14ac:dyDescent="0.25">
      <c r="A30" s="72"/>
      <c r="B30" s="75"/>
      <c r="C30" s="77"/>
      <c r="D30" s="13" t="s">
        <v>9</v>
      </c>
      <c r="E30" s="14">
        <f>E20+E25</f>
        <v>0</v>
      </c>
      <c r="F30" s="14">
        <f>F20+F25</f>
        <v>0</v>
      </c>
      <c r="G30" s="14">
        <f t="shared" ref="G30:I30" si="8">G20+G25</f>
        <v>0</v>
      </c>
      <c r="H30" s="14">
        <f t="shared" si="8"/>
        <v>0</v>
      </c>
      <c r="I30" s="14">
        <f t="shared" si="8"/>
        <v>0</v>
      </c>
    </row>
    <row r="31" spans="1:9" s="12" customFormat="1" x14ac:dyDescent="0.25">
      <c r="A31" s="72"/>
      <c r="B31" s="75"/>
      <c r="C31" s="77"/>
      <c r="D31" s="13" t="s">
        <v>15</v>
      </c>
      <c r="E31" s="14">
        <f t="shared" ref="E31:I33" si="9">E21+E26</f>
        <v>0</v>
      </c>
      <c r="F31" s="14">
        <f t="shared" si="9"/>
        <v>0</v>
      </c>
      <c r="G31" s="14">
        <f t="shared" si="9"/>
        <v>0</v>
      </c>
      <c r="H31" s="14">
        <f t="shared" si="9"/>
        <v>0</v>
      </c>
      <c r="I31" s="14">
        <f t="shared" si="9"/>
        <v>0</v>
      </c>
    </row>
    <row r="32" spans="1:9" s="12" customFormat="1" ht="33" x14ac:dyDescent="0.25">
      <c r="A32" s="72"/>
      <c r="B32" s="75"/>
      <c r="C32" s="77"/>
      <c r="D32" s="13" t="s">
        <v>16</v>
      </c>
      <c r="E32" s="14">
        <f t="shared" si="9"/>
        <v>16860</v>
      </c>
      <c r="F32" s="14">
        <f>F22+F27</f>
        <v>9707</v>
      </c>
      <c r="G32" s="14">
        <f t="shared" si="9"/>
        <v>2377</v>
      </c>
      <c r="H32" s="14">
        <f t="shared" si="9"/>
        <v>2388</v>
      </c>
      <c r="I32" s="14">
        <f t="shared" si="9"/>
        <v>2388</v>
      </c>
    </row>
    <row r="33" spans="1:9" s="12" customFormat="1" x14ac:dyDescent="0.25">
      <c r="A33" s="73"/>
      <c r="B33" s="76"/>
      <c r="C33" s="77"/>
      <c r="D33" s="13" t="s">
        <v>11</v>
      </c>
      <c r="E33" s="14">
        <f t="shared" si="9"/>
        <v>0</v>
      </c>
      <c r="F33" s="14">
        <f t="shared" si="9"/>
        <v>0</v>
      </c>
      <c r="G33" s="14">
        <f t="shared" si="9"/>
        <v>0</v>
      </c>
      <c r="H33" s="14">
        <f t="shared" si="9"/>
        <v>0</v>
      </c>
      <c r="I33" s="14">
        <f t="shared" si="9"/>
        <v>0</v>
      </c>
    </row>
    <row r="34" spans="1:9" s="12" customFormat="1" x14ac:dyDescent="0.25">
      <c r="A34" s="78" t="s">
        <v>33</v>
      </c>
      <c r="B34" s="79"/>
      <c r="C34" s="79"/>
      <c r="D34" s="79"/>
      <c r="E34" s="79"/>
      <c r="F34" s="79"/>
      <c r="G34" s="79"/>
      <c r="H34" s="79"/>
      <c r="I34" s="80"/>
    </row>
    <row r="35" spans="1:9" s="12" customFormat="1" ht="18.75" customHeight="1" outlineLevel="1" x14ac:dyDescent="0.25">
      <c r="A35" s="64" t="s">
        <v>28</v>
      </c>
      <c r="B35" s="67" t="s">
        <v>25</v>
      </c>
      <c r="C35" s="70" t="s">
        <v>23</v>
      </c>
      <c r="D35" s="6" t="s">
        <v>5</v>
      </c>
      <c r="E35" s="18">
        <f>SUM(F35:I35)</f>
        <v>49371.182999999997</v>
      </c>
      <c r="F35" s="18">
        <f>SUM(F36:F39)</f>
        <v>11636.315000000001</v>
      </c>
      <c r="G35" s="18">
        <f>SUM(G36:G39)</f>
        <v>13794.55</v>
      </c>
      <c r="H35" s="18">
        <f>SUM(H36:H39)</f>
        <v>14815.293</v>
      </c>
      <c r="I35" s="18">
        <f>SUM(I36:I39)</f>
        <v>9125.0249999999996</v>
      </c>
    </row>
    <row r="36" spans="1:9" s="12" customFormat="1" outlineLevel="1" x14ac:dyDescent="0.25">
      <c r="A36" s="65"/>
      <c r="B36" s="68"/>
      <c r="C36" s="70"/>
      <c r="D36" s="8" t="s">
        <v>9</v>
      </c>
      <c r="E36" s="18">
        <f t="shared" ref="E36:E39" si="10">SUM(F36:I36)</f>
        <v>0</v>
      </c>
      <c r="F36" s="18">
        <v>0</v>
      </c>
      <c r="G36" s="18">
        <v>0</v>
      </c>
      <c r="H36" s="18">
        <v>0</v>
      </c>
      <c r="I36" s="18">
        <v>0</v>
      </c>
    </row>
    <row r="37" spans="1:9" s="12" customFormat="1" outlineLevel="1" x14ac:dyDescent="0.25">
      <c r="A37" s="65"/>
      <c r="B37" s="68"/>
      <c r="C37" s="70"/>
      <c r="D37" s="8" t="s">
        <v>15</v>
      </c>
      <c r="E37" s="18">
        <f t="shared" si="10"/>
        <v>0</v>
      </c>
      <c r="F37" s="18">
        <v>0</v>
      </c>
      <c r="G37" s="18">
        <v>0</v>
      </c>
      <c r="H37" s="18">
        <v>0</v>
      </c>
      <c r="I37" s="18">
        <v>0</v>
      </c>
    </row>
    <row r="38" spans="1:9" s="12" customFormat="1" outlineLevel="1" x14ac:dyDescent="0.25">
      <c r="A38" s="65"/>
      <c r="B38" s="68"/>
      <c r="C38" s="70"/>
      <c r="D38" s="8" t="s">
        <v>16</v>
      </c>
      <c r="E38" s="18">
        <f t="shared" si="10"/>
        <v>0</v>
      </c>
      <c r="F38" s="18">
        <v>0</v>
      </c>
      <c r="G38" s="18">
        <v>0</v>
      </c>
      <c r="H38" s="18">
        <v>0</v>
      </c>
      <c r="I38" s="18">
        <v>0</v>
      </c>
    </row>
    <row r="39" spans="1:9" s="12" customFormat="1" ht="32.25" customHeight="1" outlineLevel="1" x14ac:dyDescent="0.25">
      <c r="A39" s="66"/>
      <c r="B39" s="69"/>
      <c r="C39" s="70"/>
      <c r="D39" s="8" t="s">
        <v>11</v>
      </c>
      <c r="E39" s="19">
        <f t="shared" si="10"/>
        <v>49371.182999999997</v>
      </c>
      <c r="F39" s="19">
        <v>11636.315000000001</v>
      </c>
      <c r="G39" s="19">
        <v>13794.55</v>
      </c>
      <c r="H39" s="19">
        <v>14815.293</v>
      </c>
      <c r="I39" s="19">
        <v>9125.0249999999996</v>
      </c>
    </row>
    <row r="40" spans="1:9" s="12" customFormat="1" ht="18.75" customHeight="1" outlineLevel="1" x14ac:dyDescent="0.25">
      <c r="A40" s="64" t="s">
        <v>29</v>
      </c>
      <c r="B40" s="67" t="s">
        <v>39</v>
      </c>
      <c r="C40" s="70" t="s">
        <v>23</v>
      </c>
      <c r="D40" s="6" t="s">
        <v>5</v>
      </c>
      <c r="E40" s="18">
        <f>SUM(F40:I40)</f>
        <v>7000</v>
      </c>
      <c r="F40" s="18">
        <f>SUM(F41:F44)</f>
        <v>2500</v>
      </c>
      <c r="G40" s="18">
        <f>SUM(G41:G44)</f>
        <v>1500</v>
      </c>
      <c r="H40" s="18">
        <f>SUM(H41:H44)</f>
        <v>1500</v>
      </c>
      <c r="I40" s="18">
        <f>SUM(I41:I44)</f>
        <v>1500</v>
      </c>
    </row>
    <row r="41" spans="1:9" s="12" customFormat="1" outlineLevel="1" x14ac:dyDescent="0.25">
      <c r="A41" s="65"/>
      <c r="B41" s="68"/>
      <c r="C41" s="70"/>
      <c r="D41" s="8" t="s">
        <v>9</v>
      </c>
      <c r="E41" s="18">
        <f t="shared" ref="E41:E44" si="11">SUM(F41:I41)</f>
        <v>0</v>
      </c>
      <c r="F41" s="18">
        <v>0</v>
      </c>
      <c r="G41" s="18">
        <v>0</v>
      </c>
      <c r="H41" s="18">
        <v>0</v>
      </c>
      <c r="I41" s="18">
        <v>0</v>
      </c>
    </row>
    <row r="42" spans="1:9" s="12" customFormat="1" outlineLevel="1" x14ac:dyDescent="0.25">
      <c r="A42" s="65"/>
      <c r="B42" s="68"/>
      <c r="C42" s="70"/>
      <c r="D42" s="8" t="s">
        <v>15</v>
      </c>
      <c r="E42" s="18">
        <f t="shared" si="11"/>
        <v>0</v>
      </c>
      <c r="F42" s="18">
        <v>0</v>
      </c>
      <c r="G42" s="18">
        <v>0</v>
      </c>
      <c r="H42" s="18">
        <v>0</v>
      </c>
      <c r="I42" s="18">
        <v>0</v>
      </c>
    </row>
    <row r="43" spans="1:9" s="12" customFormat="1" outlineLevel="1" x14ac:dyDescent="0.25">
      <c r="A43" s="65"/>
      <c r="B43" s="68"/>
      <c r="C43" s="70"/>
      <c r="D43" s="8" t="s">
        <v>16</v>
      </c>
      <c r="E43" s="19">
        <f t="shared" si="11"/>
        <v>0</v>
      </c>
      <c r="F43" s="19">
        <v>0</v>
      </c>
      <c r="G43" s="19">
        <v>0</v>
      </c>
      <c r="H43" s="19">
        <v>0</v>
      </c>
      <c r="I43" s="19">
        <v>0</v>
      </c>
    </row>
    <row r="44" spans="1:9" s="12" customFormat="1" ht="30.75" customHeight="1" outlineLevel="1" x14ac:dyDescent="0.25">
      <c r="A44" s="66"/>
      <c r="B44" s="69"/>
      <c r="C44" s="70"/>
      <c r="D44" s="8" t="s">
        <v>11</v>
      </c>
      <c r="E44" s="19">
        <f t="shared" si="11"/>
        <v>7000</v>
      </c>
      <c r="F44" s="19">
        <v>2500</v>
      </c>
      <c r="G44" s="19">
        <v>1500</v>
      </c>
      <c r="H44" s="19">
        <v>1500</v>
      </c>
      <c r="I44" s="19">
        <v>1500</v>
      </c>
    </row>
    <row r="45" spans="1:9" s="12" customFormat="1" ht="16.5" customHeight="1" outlineLevel="1" x14ac:dyDescent="0.25">
      <c r="A45" s="64" t="s">
        <v>30</v>
      </c>
      <c r="B45" s="67" t="s">
        <v>26</v>
      </c>
      <c r="C45" s="70" t="s">
        <v>44</v>
      </c>
      <c r="D45" s="6" t="s">
        <v>5</v>
      </c>
      <c r="E45" s="18">
        <f>SUM(F45:I45)</f>
        <v>12800</v>
      </c>
      <c r="F45" s="18">
        <f>SUM(F46:F49)</f>
        <v>3200</v>
      </c>
      <c r="G45" s="18">
        <f>SUM(G46:G49)</f>
        <v>3200</v>
      </c>
      <c r="H45" s="18">
        <f>SUM(H46:H49)</f>
        <v>3200</v>
      </c>
      <c r="I45" s="18">
        <f>SUM(I46:I49)</f>
        <v>3200</v>
      </c>
    </row>
    <row r="46" spans="1:9" s="12" customFormat="1" outlineLevel="1" x14ac:dyDescent="0.25">
      <c r="A46" s="65"/>
      <c r="B46" s="68"/>
      <c r="C46" s="70"/>
      <c r="D46" s="8" t="s">
        <v>9</v>
      </c>
      <c r="E46" s="19">
        <f t="shared" ref="E46:E49" si="12">SUM(F46:I46)</f>
        <v>0</v>
      </c>
      <c r="F46" s="19">
        <v>0</v>
      </c>
      <c r="G46" s="19">
        <v>0</v>
      </c>
      <c r="H46" s="19">
        <v>0</v>
      </c>
      <c r="I46" s="19">
        <v>0</v>
      </c>
    </row>
    <row r="47" spans="1:9" s="12" customFormat="1" outlineLevel="1" x14ac:dyDescent="0.25">
      <c r="A47" s="65"/>
      <c r="B47" s="68"/>
      <c r="C47" s="70"/>
      <c r="D47" s="8" t="s">
        <v>15</v>
      </c>
      <c r="E47" s="19">
        <f t="shared" si="12"/>
        <v>0</v>
      </c>
      <c r="F47" s="19">
        <v>0</v>
      </c>
      <c r="G47" s="19">
        <v>0</v>
      </c>
      <c r="H47" s="19">
        <v>0</v>
      </c>
      <c r="I47" s="19">
        <v>0</v>
      </c>
    </row>
    <row r="48" spans="1:9" s="12" customFormat="1" outlineLevel="1" x14ac:dyDescent="0.25">
      <c r="A48" s="65"/>
      <c r="B48" s="68"/>
      <c r="C48" s="70"/>
      <c r="D48" s="8" t="s">
        <v>16</v>
      </c>
      <c r="E48" s="19">
        <f t="shared" si="12"/>
        <v>12800</v>
      </c>
      <c r="F48" s="19">
        <f>2500+700</f>
        <v>3200</v>
      </c>
      <c r="G48" s="19">
        <f t="shared" ref="G48:I48" si="13">2500+700</f>
        <v>3200</v>
      </c>
      <c r="H48" s="19">
        <f t="shared" si="13"/>
        <v>3200</v>
      </c>
      <c r="I48" s="19">
        <f t="shared" si="13"/>
        <v>3200</v>
      </c>
    </row>
    <row r="49" spans="1:12" s="12" customFormat="1" outlineLevel="1" x14ac:dyDescent="0.25">
      <c r="A49" s="66"/>
      <c r="B49" s="69"/>
      <c r="C49" s="70"/>
      <c r="D49" s="8" t="s">
        <v>11</v>
      </c>
      <c r="E49" s="18">
        <f t="shared" si="12"/>
        <v>0</v>
      </c>
      <c r="F49" s="18">
        <v>0</v>
      </c>
      <c r="G49" s="18">
        <v>0</v>
      </c>
      <c r="H49" s="18">
        <v>0</v>
      </c>
      <c r="I49" s="18">
        <v>0</v>
      </c>
    </row>
    <row r="50" spans="1:12" s="12" customFormat="1" outlineLevel="1" x14ac:dyDescent="0.25">
      <c r="A50" s="64" t="s">
        <v>46</v>
      </c>
      <c r="B50" s="67" t="s">
        <v>40</v>
      </c>
      <c r="C50" s="70" t="s">
        <v>45</v>
      </c>
      <c r="D50" s="6" t="s">
        <v>5</v>
      </c>
      <c r="E50" s="18">
        <f>SUM(F50:I50)</f>
        <v>40000</v>
      </c>
      <c r="F50" s="18">
        <f>SUM(F51:F54)</f>
        <v>10000</v>
      </c>
      <c r="G50" s="18">
        <f>SUM(G51:G54)</f>
        <v>10000</v>
      </c>
      <c r="H50" s="18">
        <f>SUM(H51:H54)</f>
        <v>10000</v>
      </c>
      <c r="I50" s="18">
        <f>SUM(I51:I54)</f>
        <v>10000</v>
      </c>
    </row>
    <row r="51" spans="1:12" s="12" customFormat="1" outlineLevel="1" x14ac:dyDescent="0.25">
      <c r="A51" s="65"/>
      <c r="B51" s="68"/>
      <c r="C51" s="70"/>
      <c r="D51" s="8" t="s">
        <v>9</v>
      </c>
      <c r="E51" s="19">
        <f t="shared" ref="E51:E54" si="14">SUM(F51:I51)</f>
        <v>0</v>
      </c>
      <c r="F51" s="19">
        <v>0</v>
      </c>
      <c r="G51" s="19">
        <v>0</v>
      </c>
      <c r="H51" s="19">
        <v>0</v>
      </c>
      <c r="I51" s="19">
        <v>0</v>
      </c>
    </row>
    <row r="52" spans="1:12" s="12" customFormat="1" outlineLevel="1" x14ac:dyDescent="0.25">
      <c r="A52" s="65"/>
      <c r="B52" s="68"/>
      <c r="C52" s="70"/>
      <c r="D52" s="8" t="s">
        <v>15</v>
      </c>
      <c r="E52" s="19">
        <f t="shared" si="14"/>
        <v>0</v>
      </c>
      <c r="F52" s="19">
        <v>0</v>
      </c>
      <c r="G52" s="19">
        <v>0</v>
      </c>
      <c r="H52" s="19">
        <v>0</v>
      </c>
      <c r="I52" s="19">
        <v>0</v>
      </c>
    </row>
    <row r="53" spans="1:12" s="12" customFormat="1" outlineLevel="1" x14ac:dyDescent="0.25">
      <c r="A53" s="65"/>
      <c r="B53" s="68"/>
      <c r="C53" s="70"/>
      <c r="D53" s="8" t="s">
        <v>16</v>
      </c>
      <c r="E53" s="19">
        <f t="shared" si="14"/>
        <v>0</v>
      </c>
      <c r="F53" s="19">
        <v>0</v>
      </c>
      <c r="G53" s="19">
        <v>0</v>
      </c>
      <c r="H53" s="19">
        <v>0</v>
      </c>
      <c r="I53" s="19">
        <v>0</v>
      </c>
    </row>
    <row r="54" spans="1:12" s="12" customFormat="1" outlineLevel="1" x14ac:dyDescent="0.25">
      <c r="A54" s="66"/>
      <c r="B54" s="69"/>
      <c r="C54" s="70"/>
      <c r="D54" s="8" t="s">
        <v>11</v>
      </c>
      <c r="E54" s="19">
        <f t="shared" si="14"/>
        <v>40000</v>
      </c>
      <c r="F54" s="19">
        <v>10000</v>
      </c>
      <c r="G54" s="19">
        <v>10000</v>
      </c>
      <c r="H54" s="19">
        <v>10000</v>
      </c>
      <c r="I54" s="19">
        <v>10000</v>
      </c>
    </row>
    <row r="55" spans="1:12" s="12" customFormat="1" outlineLevel="1" x14ac:dyDescent="0.25">
      <c r="A55" s="64" t="s">
        <v>31</v>
      </c>
      <c r="B55" s="67" t="s">
        <v>41</v>
      </c>
      <c r="C55" s="70" t="s">
        <v>23</v>
      </c>
      <c r="D55" s="6" t="s">
        <v>5</v>
      </c>
      <c r="E55" s="18">
        <f>SUM(F55:I55)</f>
        <v>12000</v>
      </c>
      <c r="F55" s="18">
        <f>SUM(F56:F59)</f>
        <v>3000</v>
      </c>
      <c r="G55" s="18">
        <f>SUM(G56:G59)</f>
        <v>3000</v>
      </c>
      <c r="H55" s="18">
        <f>SUM(H56:H59)</f>
        <v>3000</v>
      </c>
      <c r="I55" s="18">
        <f>SUM(I56:I59)</f>
        <v>3000</v>
      </c>
    </row>
    <row r="56" spans="1:12" s="12" customFormat="1" outlineLevel="1" x14ac:dyDescent="0.25">
      <c r="A56" s="65"/>
      <c r="B56" s="68"/>
      <c r="C56" s="70"/>
      <c r="D56" s="8" t="s">
        <v>9</v>
      </c>
      <c r="E56" s="19">
        <f t="shared" ref="E56:E59" si="15">SUM(F56:I56)</f>
        <v>0</v>
      </c>
      <c r="F56" s="19">
        <v>0</v>
      </c>
      <c r="G56" s="19">
        <v>0</v>
      </c>
      <c r="H56" s="19">
        <v>0</v>
      </c>
      <c r="I56" s="19">
        <v>0</v>
      </c>
    </row>
    <row r="57" spans="1:12" s="12" customFormat="1" outlineLevel="1" x14ac:dyDescent="0.25">
      <c r="A57" s="65"/>
      <c r="B57" s="68"/>
      <c r="C57" s="70"/>
      <c r="D57" s="8" t="s">
        <v>15</v>
      </c>
      <c r="E57" s="19">
        <f t="shared" si="15"/>
        <v>0</v>
      </c>
      <c r="F57" s="19">
        <v>0</v>
      </c>
      <c r="G57" s="19">
        <v>0</v>
      </c>
      <c r="H57" s="19">
        <v>0</v>
      </c>
      <c r="I57" s="19">
        <v>0</v>
      </c>
    </row>
    <row r="58" spans="1:12" s="12" customFormat="1" outlineLevel="1" x14ac:dyDescent="0.25">
      <c r="A58" s="65"/>
      <c r="B58" s="68"/>
      <c r="C58" s="70"/>
      <c r="D58" s="8" t="s">
        <v>16</v>
      </c>
      <c r="E58" s="19">
        <f t="shared" si="15"/>
        <v>12000</v>
      </c>
      <c r="F58" s="19">
        <v>3000</v>
      </c>
      <c r="G58" s="19">
        <v>3000</v>
      </c>
      <c r="H58" s="19">
        <v>3000</v>
      </c>
      <c r="I58" s="19">
        <v>3000</v>
      </c>
    </row>
    <row r="59" spans="1:12" s="12" customFormat="1" ht="39" customHeight="1" outlineLevel="1" x14ac:dyDescent="0.25">
      <c r="A59" s="66"/>
      <c r="B59" s="69"/>
      <c r="C59" s="70"/>
      <c r="D59" s="8" t="s">
        <v>11</v>
      </c>
      <c r="E59" s="18">
        <f t="shared" si="15"/>
        <v>0</v>
      </c>
      <c r="F59" s="18">
        <v>0</v>
      </c>
      <c r="G59" s="18">
        <v>0</v>
      </c>
      <c r="H59" s="18">
        <v>0</v>
      </c>
      <c r="I59" s="18">
        <v>0</v>
      </c>
    </row>
    <row r="60" spans="1:12" s="12" customFormat="1" x14ac:dyDescent="0.25">
      <c r="A60" s="40"/>
      <c r="B60" s="43" t="s">
        <v>32</v>
      </c>
      <c r="C60" s="44"/>
      <c r="D60" s="6" t="s">
        <v>5</v>
      </c>
      <c r="E60" s="18">
        <f>SUM(E61:E64)</f>
        <v>121171.18299999999</v>
      </c>
      <c r="F60" s="18">
        <f>SUM(F61:F64)</f>
        <v>30336.315000000002</v>
      </c>
      <c r="G60" s="18">
        <f>SUM(G61:G64)</f>
        <v>31494.55</v>
      </c>
      <c r="H60" s="18">
        <f>SUM(H61:H64)</f>
        <v>32515.292999999998</v>
      </c>
      <c r="I60" s="18">
        <f>SUM(I61:I64)</f>
        <v>26825.025000000001</v>
      </c>
    </row>
    <row r="61" spans="1:12" s="12" customFormat="1" x14ac:dyDescent="0.25">
      <c r="A61" s="41"/>
      <c r="B61" s="45"/>
      <c r="C61" s="46"/>
      <c r="D61" s="6" t="s">
        <v>9</v>
      </c>
      <c r="E61" s="18">
        <f t="shared" ref="E61:E64" si="16">SUM(F61:I61)</f>
        <v>0</v>
      </c>
      <c r="F61" s="18">
        <f>F36+F41+F46+F51+F56</f>
        <v>0</v>
      </c>
      <c r="G61" s="18">
        <f t="shared" ref="G61:I61" si="17">G36+G41+G46+G51+G56</f>
        <v>0</v>
      </c>
      <c r="H61" s="18">
        <f t="shared" si="17"/>
        <v>0</v>
      </c>
      <c r="I61" s="18">
        <f t="shared" si="17"/>
        <v>0</v>
      </c>
      <c r="L61" s="28"/>
    </row>
    <row r="62" spans="1:12" s="12" customFormat="1" x14ac:dyDescent="0.25">
      <c r="A62" s="41"/>
      <c r="B62" s="45"/>
      <c r="C62" s="46"/>
      <c r="D62" s="6" t="s">
        <v>15</v>
      </c>
      <c r="E62" s="18">
        <f t="shared" si="16"/>
        <v>0</v>
      </c>
      <c r="F62" s="18">
        <f t="shared" ref="F62:I64" si="18">F37+F42+F47+F52+F57</f>
        <v>0</v>
      </c>
      <c r="G62" s="18">
        <f t="shared" si="18"/>
        <v>0</v>
      </c>
      <c r="H62" s="18">
        <f t="shared" si="18"/>
        <v>0</v>
      </c>
      <c r="I62" s="18">
        <f t="shared" si="18"/>
        <v>0</v>
      </c>
    </row>
    <row r="63" spans="1:12" s="12" customFormat="1" ht="33" x14ac:dyDescent="0.25">
      <c r="A63" s="41"/>
      <c r="B63" s="45"/>
      <c r="C63" s="46"/>
      <c r="D63" s="6" t="s">
        <v>16</v>
      </c>
      <c r="E63" s="18">
        <f t="shared" si="16"/>
        <v>24800</v>
      </c>
      <c r="F63" s="18">
        <f t="shared" si="18"/>
        <v>6200</v>
      </c>
      <c r="G63" s="18">
        <f t="shared" si="18"/>
        <v>6200</v>
      </c>
      <c r="H63" s="18">
        <f t="shared" si="18"/>
        <v>6200</v>
      </c>
      <c r="I63" s="18">
        <f t="shared" si="18"/>
        <v>6200</v>
      </c>
    </row>
    <row r="64" spans="1:12" s="12" customFormat="1" x14ac:dyDescent="0.25">
      <c r="A64" s="42"/>
      <c r="B64" s="47"/>
      <c r="C64" s="48"/>
      <c r="D64" s="6" t="s">
        <v>11</v>
      </c>
      <c r="E64" s="18">
        <f t="shared" si="16"/>
        <v>96371.18299999999</v>
      </c>
      <c r="F64" s="18">
        <f t="shared" si="18"/>
        <v>24136.315000000002</v>
      </c>
      <c r="G64" s="18">
        <f t="shared" si="18"/>
        <v>25294.55</v>
      </c>
      <c r="H64" s="18">
        <f t="shared" si="18"/>
        <v>26315.292999999998</v>
      </c>
      <c r="I64" s="18">
        <f t="shared" si="18"/>
        <v>20625.025000000001</v>
      </c>
    </row>
    <row r="65" spans="1:9" s="12" customFormat="1" x14ac:dyDescent="0.25">
      <c r="A65" s="43" t="s">
        <v>10</v>
      </c>
      <c r="B65" s="49"/>
      <c r="C65" s="44"/>
      <c r="D65" s="6" t="s">
        <v>5</v>
      </c>
      <c r="E65" s="7">
        <f>SUM(E66:E69)</f>
        <v>143684.58299999998</v>
      </c>
      <c r="F65" s="7">
        <f>SUM(F66:F69)</f>
        <v>41991.715000000004</v>
      </c>
      <c r="G65" s="7">
        <f>SUM(G66:G69)</f>
        <v>35106.550000000003</v>
      </c>
      <c r="H65" s="7">
        <f>SUM(H66:H69)</f>
        <v>36138.292999999998</v>
      </c>
      <c r="I65" s="7">
        <f>SUM(I66:I69)</f>
        <v>30448.025000000001</v>
      </c>
    </row>
    <row r="66" spans="1:9" s="12" customFormat="1" x14ac:dyDescent="0.25">
      <c r="A66" s="45"/>
      <c r="B66" s="50"/>
      <c r="C66" s="46"/>
      <c r="D66" s="6" t="s">
        <v>9</v>
      </c>
      <c r="E66" s="18">
        <f t="shared" ref="E66:E69" si="19">F66+G66+H66+I66</f>
        <v>0</v>
      </c>
      <c r="F66" s="20">
        <f>F14+F30+F61</f>
        <v>0</v>
      </c>
      <c r="G66" s="20">
        <f t="shared" ref="F66:I69" si="20">G14+G30+G61</f>
        <v>0</v>
      </c>
      <c r="H66" s="20">
        <f t="shared" si="20"/>
        <v>0</v>
      </c>
      <c r="I66" s="20">
        <f t="shared" si="20"/>
        <v>0</v>
      </c>
    </row>
    <row r="67" spans="1:9" s="12" customFormat="1" x14ac:dyDescent="0.25">
      <c r="A67" s="45"/>
      <c r="B67" s="50"/>
      <c r="C67" s="46"/>
      <c r="D67" s="6" t="s">
        <v>15</v>
      </c>
      <c r="E67" s="18">
        <f t="shared" si="19"/>
        <v>0</v>
      </c>
      <c r="F67" s="20">
        <f t="shared" si="20"/>
        <v>0</v>
      </c>
      <c r="G67" s="20">
        <f t="shared" si="20"/>
        <v>0</v>
      </c>
      <c r="H67" s="20">
        <f t="shared" si="20"/>
        <v>0</v>
      </c>
      <c r="I67" s="20">
        <f t="shared" si="20"/>
        <v>0</v>
      </c>
    </row>
    <row r="68" spans="1:9" s="12" customFormat="1" ht="33" x14ac:dyDescent="0.25">
      <c r="A68" s="45"/>
      <c r="B68" s="50"/>
      <c r="C68" s="46"/>
      <c r="D68" s="6" t="s">
        <v>16</v>
      </c>
      <c r="E68" s="7">
        <f t="shared" si="19"/>
        <v>47313.4</v>
      </c>
      <c r="F68" s="7">
        <f t="shared" si="20"/>
        <v>17855.400000000001</v>
      </c>
      <c r="G68" s="7">
        <f t="shared" si="20"/>
        <v>9812</v>
      </c>
      <c r="H68" s="7">
        <f t="shared" si="20"/>
        <v>9823</v>
      </c>
      <c r="I68" s="7">
        <f t="shared" si="20"/>
        <v>9823</v>
      </c>
    </row>
    <row r="69" spans="1:9" s="12" customFormat="1" x14ac:dyDescent="0.25">
      <c r="A69" s="47"/>
      <c r="B69" s="51"/>
      <c r="C69" s="48"/>
      <c r="D69" s="6" t="s">
        <v>11</v>
      </c>
      <c r="E69" s="18">
        <f t="shared" si="19"/>
        <v>96371.18299999999</v>
      </c>
      <c r="F69" s="20">
        <f t="shared" si="20"/>
        <v>24136.315000000002</v>
      </c>
      <c r="G69" s="20">
        <f t="shared" si="20"/>
        <v>25294.55</v>
      </c>
      <c r="H69" s="20">
        <f t="shared" si="20"/>
        <v>26315.292999999998</v>
      </c>
      <c r="I69" s="20">
        <f t="shared" si="20"/>
        <v>20625.025000000001</v>
      </c>
    </row>
    <row r="70" spans="1:9" x14ac:dyDescent="0.25">
      <c r="A70" s="52" t="s">
        <v>13</v>
      </c>
      <c r="B70" s="53"/>
      <c r="C70" s="54"/>
      <c r="D70" s="8"/>
      <c r="E70" s="21"/>
      <c r="F70" s="22"/>
      <c r="G70" s="22"/>
      <c r="H70" s="22"/>
      <c r="I70" s="22"/>
    </row>
    <row r="71" spans="1:9" x14ac:dyDescent="0.25">
      <c r="A71" s="55" t="s">
        <v>17</v>
      </c>
      <c r="B71" s="56"/>
      <c r="C71" s="57"/>
      <c r="D71" s="6" t="s">
        <v>5</v>
      </c>
      <c r="E71" s="23">
        <v>0</v>
      </c>
      <c r="F71" s="23">
        <v>0</v>
      </c>
      <c r="G71" s="23">
        <v>0</v>
      </c>
      <c r="H71" s="23">
        <v>0</v>
      </c>
      <c r="I71" s="23">
        <v>0</v>
      </c>
    </row>
    <row r="72" spans="1:9" x14ac:dyDescent="0.25">
      <c r="A72" s="58"/>
      <c r="B72" s="59"/>
      <c r="C72" s="60"/>
      <c r="D72" s="8" t="s">
        <v>9</v>
      </c>
      <c r="E72" s="18">
        <f t="shared" ref="E72:E74" si="21">F72+G72+H72+I72</f>
        <v>0</v>
      </c>
      <c r="F72" s="20">
        <v>0</v>
      </c>
      <c r="G72" s="20">
        <v>0</v>
      </c>
      <c r="H72" s="20">
        <v>0</v>
      </c>
      <c r="I72" s="20">
        <v>0</v>
      </c>
    </row>
    <row r="73" spans="1:9" x14ac:dyDescent="0.25">
      <c r="A73" s="58"/>
      <c r="B73" s="59"/>
      <c r="C73" s="60"/>
      <c r="D73" s="8" t="s">
        <v>15</v>
      </c>
      <c r="E73" s="18">
        <f t="shared" si="21"/>
        <v>0</v>
      </c>
      <c r="F73" s="20">
        <v>0</v>
      </c>
      <c r="G73" s="20">
        <v>0</v>
      </c>
      <c r="H73" s="20">
        <v>0</v>
      </c>
      <c r="I73" s="20">
        <v>0</v>
      </c>
    </row>
    <row r="74" spans="1:9" x14ac:dyDescent="0.25">
      <c r="A74" s="58"/>
      <c r="B74" s="59"/>
      <c r="C74" s="60"/>
      <c r="D74" s="8" t="s">
        <v>16</v>
      </c>
      <c r="E74" s="18">
        <f t="shared" si="21"/>
        <v>0</v>
      </c>
      <c r="F74" s="20">
        <v>0</v>
      </c>
      <c r="G74" s="20">
        <v>0</v>
      </c>
      <c r="H74" s="20">
        <v>0</v>
      </c>
      <c r="I74" s="20">
        <v>0</v>
      </c>
    </row>
    <row r="75" spans="1:9" x14ac:dyDescent="0.25">
      <c r="A75" s="61"/>
      <c r="B75" s="62"/>
      <c r="C75" s="63"/>
      <c r="D75" s="8" t="s">
        <v>11</v>
      </c>
      <c r="E75" s="18">
        <f>F75+G75+H75+I75</f>
        <v>0</v>
      </c>
      <c r="F75" s="20">
        <v>0</v>
      </c>
      <c r="G75" s="20">
        <v>0</v>
      </c>
      <c r="H75" s="20">
        <v>0</v>
      </c>
      <c r="I75" s="20">
        <v>0</v>
      </c>
    </row>
    <row r="76" spans="1:9" x14ac:dyDescent="0.25">
      <c r="A76" s="55" t="s">
        <v>18</v>
      </c>
      <c r="B76" s="56"/>
      <c r="C76" s="57"/>
      <c r="D76" s="6" t="s">
        <v>5</v>
      </c>
      <c r="E76" s="7">
        <f>SUM(E77:E80)</f>
        <v>143684.58299999998</v>
      </c>
      <c r="F76" s="23">
        <f>F65</f>
        <v>41991.715000000004</v>
      </c>
      <c r="G76" s="23">
        <f t="shared" ref="G76:I77" si="22">G65</f>
        <v>35106.550000000003</v>
      </c>
      <c r="H76" s="23">
        <f t="shared" si="22"/>
        <v>36138.292999999998</v>
      </c>
      <c r="I76" s="23">
        <f t="shared" si="22"/>
        <v>30448.025000000001</v>
      </c>
    </row>
    <row r="77" spans="1:9" x14ac:dyDescent="0.25">
      <c r="A77" s="58"/>
      <c r="B77" s="59"/>
      <c r="C77" s="60"/>
      <c r="D77" s="8" t="s">
        <v>9</v>
      </c>
      <c r="E77" s="19">
        <f t="shared" ref="E77:E80" si="23">F77+G77+H77+I77</f>
        <v>0</v>
      </c>
      <c r="F77" s="24">
        <f>F66</f>
        <v>0</v>
      </c>
      <c r="G77" s="24">
        <f t="shared" si="22"/>
        <v>0</v>
      </c>
      <c r="H77" s="24">
        <f t="shared" si="22"/>
        <v>0</v>
      </c>
      <c r="I77" s="24">
        <f t="shared" si="22"/>
        <v>0</v>
      </c>
    </row>
    <row r="78" spans="1:9" x14ac:dyDescent="0.25">
      <c r="A78" s="58"/>
      <c r="B78" s="59"/>
      <c r="C78" s="60"/>
      <c r="D78" s="8" t="s">
        <v>15</v>
      </c>
      <c r="E78" s="19">
        <f t="shared" si="23"/>
        <v>0</v>
      </c>
      <c r="F78" s="24">
        <f t="shared" ref="F78:I80" si="24">F67</f>
        <v>0</v>
      </c>
      <c r="G78" s="24">
        <f t="shared" si="24"/>
        <v>0</v>
      </c>
      <c r="H78" s="24">
        <f t="shared" si="24"/>
        <v>0</v>
      </c>
      <c r="I78" s="24">
        <f t="shared" si="24"/>
        <v>0</v>
      </c>
    </row>
    <row r="79" spans="1:9" x14ac:dyDescent="0.25">
      <c r="A79" s="58"/>
      <c r="B79" s="59"/>
      <c r="C79" s="60"/>
      <c r="D79" s="8" t="s">
        <v>16</v>
      </c>
      <c r="E79" s="19">
        <f t="shared" si="23"/>
        <v>47313.4</v>
      </c>
      <c r="F79" s="24">
        <f t="shared" si="24"/>
        <v>17855.400000000001</v>
      </c>
      <c r="G79" s="24">
        <f t="shared" si="24"/>
        <v>9812</v>
      </c>
      <c r="H79" s="24">
        <f t="shared" si="24"/>
        <v>9823</v>
      </c>
      <c r="I79" s="24">
        <f t="shared" si="24"/>
        <v>9823</v>
      </c>
    </row>
    <row r="80" spans="1:9" x14ac:dyDescent="0.25">
      <c r="A80" s="61"/>
      <c r="B80" s="62"/>
      <c r="C80" s="63"/>
      <c r="D80" s="8" t="s">
        <v>11</v>
      </c>
      <c r="E80" s="19">
        <f t="shared" si="23"/>
        <v>96371.18299999999</v>
      </c>
      <c r="F80" s="24">
        <f t="shared" si="24"/>
        <v>24136.315000000002</v>
      </c>
      <c r="G80" s="24">
        <f t="shared" si="24"/>
        <v>25294.55</v>
      </c>
      <c r="H80" s="24">
        <f t="shared" si="24"/>
        <v>26315.292999999998</v>
      </c>
      <c r="I80" s="24">
        <f t="shared" si="24"/>
        <v>20625.025000000001</v>
      </c>
    </row>
    <row r="81" spans="1:9" x14ac:dyDescent="0.25">
      <c r="A81" s="31" t="s">
        <v>42</v>
      </c>
      <c r="B81" s="32"/>
      <c r="C81" s="33"/>
      <c r="D81" s="6" t="s">
        <v>5</v>
      </c>
      <c r="E81" s="18">
        <f>SUM(E82:E85)</f>
        <v>75313.399999999994</v>
      </c>
      <c r="F81" s="18">
        <f>SUM(F82:F85)</f>
        <v>24855.4</v>
      </c>
      <c r="G81" s="20">
        <f>SUM(G82:G85)</f>
        <v>16812</v>
      </c>
      <c r="H81" s="20">
        <f>SUM(H82:H85)</f>
        <v>16823</v>
      </c>
      <c r="I81" s="20">
        <f>SUM(I82:I85)</f>
        <v>16823</v>
      </c>
    </row>
    <row r="82" spans="1:9" x14ac:dyDescent="0.25">
      <c r="A82" s="34"/>
      <c r="B82" s="35"/>
      <c r="C82" s="36"/>
      <c r="D82" s="8" t="s">
        <v>9</v>
      </c>
      <c r="E82" s="19">
        <f t="shared" ref="E82:E85" si="25">F82+G82+H82+I82</f>
        <v>0</v>
      </c>
      <c r="F82" s="24">
        <f>F9+F20+F25+F46+F51</f>
        <v>0</v>
      </c>
      <c r="G82" s="24">
        <f t="shared" ref="G82:I82" si="26">G9+G20+G25+G46+G51</f>
        <v>0</v>
      </c>
      <c r="H82" s="24">
        <f t="shared" si="26"/>
        <v>0</v>
      </c>
      <c r="I82" s="24">
        <f t="shared" si="26"/>
        <v>0</v>
      </c>
    </row>
    <row r="83" spans="1:9" ht="22.15" customHeight="1" x14ac:dyDescent="0.25">
      <c r="A83" s="34"/>
      <c r="B83" s="35"/>
      <c r="C83" s="36"/>
      <c r="D83" s="8" t="s">
        <v>15</v>
      </c>
      <c r="E83" s="19">
        <f t="shared" si="25"/>
        <v>0</v>
      </c>
      <c r="F83" s="24">
        <f t="shared" ref="F83:I85" si="27">F10+F21+F26+F47+F52</f>
        <v>0</v>
      </c>
      <c r="G83" s="24">
        <f t="shared" si="27"/>
        <v>0</v>
      </c>
      <c r="H83" s="24">
        <f t="shared" si="27"/>
        <v>0</v>
      </c>
      <c r="I83" s="24">
        <f t="shared" si="27"/>
        <v>0</v>
      </c>
    </row>
    <row r="84" spans="1:9" x14ac:dyDescent="0.25">
      <c r="A84" s="34"/>
      <c r="B84" s="35"/>
      <c r="C84" s="36"/>
      <c r="D84" s="8" t="s">
        <v>16</v>
      </c>
      <c r="E84" s="19">
        <f t="shared" si="25"/>
        <v>35313.4</v>
      </c>
      <c r="F84" s="24">
        <f t="shared" si="27"/>
        <v>14855.4</v>
      </c>
      <c r="G84" s="24">
        <f t="shared" si="27"/>
        <v>6812</v>
      </c>
      <c r="H84" s="24">
        <f t="shared" si="27"/>
        <v>6823</v>
      </c>
      <c r="I84" s="24">
        <f t="shared" si="27"/>
        <v>6823</v>
      </c>
    </row>
    <row r="85" spans="1:9" x14ac:dyDescent="0.25">
      <c r="A85" s="37"/>
      <c r="B85" s="38"/>
      <c r="C85" s="39"/>
      <c r="D85" s="8" t="s">
        <v>11</v>
      </c>
      <c r="E85" s="19">
        <f t="shared" si="25"/>
        <v>40000</v>
      </c>
      <c r="F85" s="24">
        <f t="shared" si="27"/>
        <v>10000</v>
      </c>
      <c r="G85" s="24">
        <f t="shared" si="27"/>
        <v>10000</v>
      </c>
      <c r="H85" s="24">
        <f t="shared" si="27"/>
        <v>10000</v>
      </c>
      <c r="I85" s="24">
        <f t="shared" si="27"/>
        <v>10000</v>
      </c>
    </row>
    <row r="86" spans="1:9" x14ac:dyDescent="0.25">
      <c r="A86" s="31" t="s">
        <v>22</v>
      </c>
      <c r="B86" s="32"/>
      <c r="C86" s="33"/>
      <c r="D86" s="6" t="s">
        <v>5</v>
      </c>
      <c r="E86" s="20">
        <f>SUM(E87:E90)</f>
        <v>68371.18299999999</v>
      </c>
      <c r="F86" s="20">
        <f>SUM(F87:F90)</f>
        <v>17136.315000000002</v>
      </c>
      <c r="G86" s="20">
        <f>SUM(G87:G90)</f>
        <v>18294.55</v>
      </c>
      <c r="H86" s="20">
        <f>SUM(H87:H90)</f>
        <v>19315.292999999998</v>
      </c>
      <c r="I86" s="20">
        <f>SUM(I87:I90)</f>
        <v>13625.025</v>
      </c>
    </row>
    <row r="87" spans="1:9" x14ac:dyDescent="0.25">
      <c r="A87" s="34"/>
      <c r="B87" s="35"/>
      <c r="C87" s="36"/>
      <c r="D87" s="8" t="s">
        <v>9</v>
      </c>
      <c r="E87" s="19">
        <f t="shared" ref="E87:E90" si="28">F87+G87+H87+I87</f>
        <v>0</v>
      </c>
      <c r="F87" s="24">
        <f>F36+F41+F56</f>
        <v>0</v>
      </c>
      <c r="G87" s="24">
        <f t="shared" ref="G87:I87" si="29">G36+G41+G56</f>
        <v>0</v>
      </c>
      <c r="H87" s="24">
        <f t="shared" si="29"/>
        <v>0</v>
      </c>
      <c r="I87" s="24">
        <f t="shared" si="29"/>
        <v>0</v>
      </c>
    </row>
    <row r="88" spans="1:9" x14ac:dyDescent="0.25">
      <c r="A88" s="34"/>
      <c r="B88" s="35"/>
      <c r="C88" s="36"/>
      <c r="D88" s="8" t="s">
        <v>15</v>
      </c>
      <c r="E88" s="19">
        <f t="shared" si="28"/>
        <v>0</v>
      </c>
      <c r="F88" s="24">
        <f t="shared" ref="F88:I90" si="30">F37+F42+F57</f>
        <v>0</v>
      </c>
      <c r="G88" s="24">
        <f t="shared" si="30"/>
        <v>0</v>
      </c>
      <c r="H88" s="24">
        <f t="shared" si="30"/>
        <v>0</v>
      </c>
      <c r="I88" s="24">
        <f t="shared" si="30"/>
        <v>0</v>
      </c>
    </row>
    <row r="89" spans="1:9" x14ac:dyDescent="0.25">
      <c r="A89" s="34"/>
      <c r="B89" s="35"/>
      <c r="C89" s="36"/>
      <c r="D89" s="8" t="s">
        <v>16</v>
      </c>
      <c r="E89" s="19">
        <f t="shared" si="28"/>
        <v>12000</v>
      </c>
      <c r="F89" s="24">
        <f t="shared" si="30"/>
        <v>3000</v>
      </c>
      <c r="G89" s="24">
        <f t="shared" si="30"/>
        <v>3000</v>
      </c>
      <c r="H89" s="24">
        <f t="shared" si="30"/>
        <v>3000</v>
      </c>
      <c r="I89" s="24">
        <f t="shared" si="30"/>
        <v>3000</v>
      </c>
    </row>
    <row r="90" spans="1:9" x14ac:dyDescent="0.25">
      <c r="A90" s="37"/>
      <c r="B90" s="38"/>
      <c r="C90" s="39"/>
      <c r="D90" s="8" t="s">
        <v>11</v>
      </c>
      <c r="E90" s="19">
        <f t="shared" si="28"/>
        <v>56371.182999999997</v>
      </c>
      <c r="F90" s="24">
        <f t="shared" si="30"/>
        <v>14136.315000000001</v>
      </c>
      <c r="G90" s="24">
        <f t="shared" si="30"/>
        <v>15294.55</v>
      </c>
      <c r="H90" s="24">
        <f t="shared" si="30"/>
        <v>16315.293</v>
      </c>
      <c r="I90" s="24">
        <f t="shared" si="30"/>
        <v>10625.025</v>
      </c>
    </row>
    <row r="92" spans="1:9" x14ac:dyDescent="0.25">
      <c r="D92" s="8" t="s">
        <v>5</v>
      </c>
      <c r="E92" s="25">
        <f>E81+E86</f>
        <v>143684.58299999998</v>
      </c>
    </row>
    <row r="93" spans="1:9" x14ac:dyDescent="0.25">
      <c r="D93" s="8" t="s">
        <v>9</v>
      </c>
      <c r="E93" s="25">
        <f t="shared" ref="E93:E96" si="31">E82+E87</f>
        <v>0</v>
      </c>
    </row>
    <row r="94" spans="1:9" x14ac:dyDescent="0.25">
      <c r="D94" s="8" t="s">
        <v>15</v>
      </c>
      <c r="E94" s="25">
        <f t="shared" si="31"/>
        <v>0</v>
      </c>
    </row>
    <row r="95" spans="1:9" x14ac:dyDescent="0.25">
      <c r="D95" s="8" t="s">
        <v>16</v>
      </c>
      <c r="E95" s="25">
        <f t="shared" si="31"/>
        <v>47313.4</v>
      </c>
    </row>
    <row r="96" spans="1:9" x14ac:dyDescent="0.25">
      <c r="D96" s="8" t="s">
        <v>11</v>
      </c>
      <c r="E96" s="25">
        <f t="shared" si="31"/>
        <v>96371.18299999999</v>
      </c>
    </row>
    <row r="100" spans="5:5" x14ac:dyDescent="0.25">
      <c r="E100" s="2">
        <v>206422.39999999999</v>
      </c>
    </row>
    <row r="101" spans="5:5" x14ac:dyDescent="0.25">
      <c r="E101" s="25">
        <f>E100-E92</f>
        <v>62737.81700000001</v>
      </c>
    </row>
  </sheetData>
  <autoFilter ref="A6:J90"/>
  <mergeCells count="50">
    <mergeCell ref="G1:I1"/>
    <mergeCell ref="A2:I2"/>
    <mergeCell ref="A3:A5"/>
    <mergeCell ref="B3:B5"/>
    <mergeCell ref="C3:C5"/>
    <mergeCell ref="D3:D5"/>
    <mergeCell ref="E3:I3"/>
    <mergeCell ref="E4:E5"/>
    <mergeCell ref="F4:I4"/>
    <mergeCell ref="A7:I7"/>
    <mergeCell ref="A8:A12"/>
    <mergeCell ref="B8:B12"/>
    <mergeCell ref="C8:C12"/>
    <mergeCell ref="A13:A17"/>
    <mergeCell ref="B13:B17"/>
    <mergeCell ref="C13:C17"/>
    <mergeCell ref="A18:I18"/>
    <mergeCell ref="A19:A23"/>
    <mergeCell ref="B19:B23"/>
    <mergeCell ref="C19:C23"/>
    <mergeCell ref="A24:A28"/>
    <mergeCell ref="B24:B28"/>
    <mergeCell ref="C24:C28"/>
    <mergeCell ref="A29:A33"/>
    <mergeCell ref="B29:B33"/>
    <mergeCell ref="C29:C33"/>
    <mergeCell ref="A34:I34"/>
    <mergeCell ref="A35:A39"/>
    <mergeCell ref="B35:B39"/>
    <mergeCell ref="C35:C39"/>
    <mergeCell ref="A40:A44"/>
    <mergeCell ref="B40:B44"/>
    <mergeCell ref="C40:C44"/>
    <mergeCell ref="A45:A49"/>
    <mergeCell ref="B45:B49"/>
    <mergeCell ref="C45:C49"/>
    <mergeCell ref="A50:A54"/>
    <mergeCell ref="B50:B54"/>
    <mergeCell ref="C50:C54"/>
    <mergeCell ref="A55:A59"/>
    <mergeCell ref="B55:B59"/>
    <mergeCell ref="C55:C59"/>
    <mergeCell ref="A81:C85"/>
    <mergeCell ref="A86:C90"/>
    <mergeCell ref="A60:A64"/>
    <mergeCell ref="B60:C64"/>
    <mergeCell ref="A65:C69"/>
    <mergeCell ref="A70:C70"/>
    <mergeCell ref="A71:C75"/>
    <mergeCell ref="A76:C80"/>
  </mergeCells>
  <pageMargins left="0.70866141732283472" right="0.70866141732283472" top="0.74803149606299213" bottom="0.74803149606299213" header="0.31496062992125984" footer="0.31496062992125984"/>
  <pageSetup paperSize="9" scale="52" orientation="landscape" r:id="rId1"/>
  <colBreaks count="1" manualBreakCount="1">
    <brk id="9" max="1048575" man="1"/>
  </col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93"/>
  <sheetViews>
    <sheetView tabSelected="1" view="pageBreakPreview" zoomScale="70" zoomScaleNormal="70" zoomScaleSheetLayoutView="70" workbookViewId="0">
      <pane xSplit="2" ySplit="5" topLeftCell="E24" activePane="bottomRight" state="frozen"/>
      <selection pane="topRight" activeCell="C1" sqref="C1"/>
      <selection pane="bottomLeft" activeCell="A6" sqref="A6"/>
      <selection pane="bottomRight" activeCell="F48" sqref="F48"/>
    </sheetView>
  </sheetViews>
  <sheetFormatPr defaultColWidth="9.140625" defaultRowHeight="16.5" outlineLevelRow="1" x14ac:dyDescent="0.25"/>
  <cols>
    <col min="1" max="1" width="6.5703125" style="1" customWidth="1"/>
    <col min="2" max="2" width="46.85546875" style="2" customWidth="1"/>
    <col min="3" max="3" width="40.42578125" style="26" customWidth="1"/>
    <col min="4" max="4" width="36.85546875" style="2" customWidth="1"/>
    <col min="5" max="5" width="21.7109375" style="2" customWidth="1"/>
    <col min="6" max="6" width="25.85546875" style="2" bestFit="1" customWidth="1"/>
    <col min="7" max="7" width="20.5703125" style="2" bestFit="1" customWidth="1"/>
    <col min="8" max="8" width="24.140625" style="2" customWidth="1"/>
    <col min="9" max="9" width="20.85546875" style="2" customWidth="1"/>
    <col min="10" max="10" width="9.140625" style="2" customWidth="1"/>
    <col min="11" max="11" width="9.140625" style="2"/>
    <col min="12" max="12" width="17.28515625" style="2" bestFit="1" customWidth="1"/>
    <col min="13" max="16384" width="9.140625" style="2"/>
  </cols>
  <sheetData>
    <row r="1" spans="1:9" x14ac:dyDescent="0.25">
      <c r="G1" s="103" t="s">
        <v>19</v>
      </c>
      <c r="H1" s="103"/>
      <c r="I1" s="103"/>
    </row>
    <row r="2" spans="1:9" ht="13.5" customHeight="1" x14ac:dyDescent="0.25">
      <c r="A2" s="104" t="s">
        <v>20</v>
      </c>
      <c r="B2" s="104"/>
      <c r="C2" s="104"/>
      <c r="D2" s="104"/>
      <c r="E2" s="104"/>
      <c r="F2" s="104"/>
      <c r="G2" s="104"/>
      <c r="H2" s="104"/>
      <c r="I2" s="104"/>
    </row>
    <row r="3" spans="1:9" ht="16.5" customHeight="1" x14ac:dyDescent="0.25">
      <c r="A3" s="105" t="s">
        <v>0</v>
      </c>
      <c r="B3" s="106" t="s">
        <v>6</v>
      </c>
      <c r="C3" s="70" t="s">
        <v>7</v>
      </c>
      <c r="D3" s="106" t="s">
        <v>12</v>
      </c>
      <c r="E3" s="106" t="s">
        <v>8</v>
      </c>
      <c r="F3" s="106"/>
      <c r="G3" s="106"/>
      <c r="H3" s="106"/>
      <c r="I3" s="106"/>
    </row>
    <row r="4" spans="1:9" x14ac:dyDescent="0.25">
      <c r="A4" s="105"/>
      <c r="B4" s="106"/>
      <c r="C4" s="70"/>
      <c r="D4" s="106"/>
      <c r="E4" s="107" t="s">
        <v>14</v>
      </c>
      <c r="F4" s="106" t="s">
        <v>13</v>
      </c>
      <c r="G4" s="106"/>
      <c r="H4" s="106"/>
      <c r="I4" s="106"/>
    </row>
    <row r="5" spans="1:9" x14ac:dyDescent="0.25">
      <c r="A5" s="105"/>
      <c r="B5" s="106"/>
      <c r="C5" s="70"/>
      <c r="D5" s="106"/>
      <c r="E5" s="107"/>
      <c r="F5" s="3" t="s">
        <v>1</v>
      </c>
      <c r="G5" s="3" t="s">
        <v>2</v>
      </c>
      <c r="H5" s="3" t="s">
        <v>3</v>
      </c>
      <c r="I5" s="3" t="s">
        <v>4</v>
      </c>
    </row>
    <row r="6" spans="1:9" x14ac:dyDescent="0.25">
      <c r="A6" s="4">
        <v>1</v>
      </c>
      <c r="B6" s="5">
        <v>2</v>
      </c>
      <c r="C6" s="27">
        <v>3</v>
      </c>
      <c r="D6" s="5">
        <v>4</v>
      </c>
      <c r="E6" s="5">
        <v>5</v>
      </c>
      <c r="F6" s="5">
        <v>6</v>
      </c>
      <c r="G6" s="5">
        <v>7</v>
      </c>
      <c r="H6" s="5">
        <v>8</v>
      </c>
      <c r="I6" s="5">
        <v>9</v>
      </c>
    </row>
    <row r="7" spans="1:9" x14ac:dyDescent="0.25">
      <c r="A7" s="78" t="s">
        <v>27</v>
      </c>
      <c r="B7" s="79"/>
      <c r="C7" s="79"/>
      <c r="D7" s="79"/>
      <c r="E7" s="79"/>
      <c r="F7" s="79"/>
      <c r="G7" s="79"/>
      <c r="H7" s="79"/>
      <c r="I7" s="80"/>
    </row>
    <row r="8" spans="1:9" ht="17.25" customHeight="1" outlineLevel="1" x14ac:dyDescent="0.25">
      <c r="A8" s="94" t="s">
        <v>28</v>
      </c>
      <c r="B8" s="95" t="s">
        <v>24</v>
      </c>
      <c r="C8" s="70" t="s">
        <v>47</v>
      </c>
      <c r="D8" s="6" t="s">
        <v>5</v>
      </c>
      <c r="E8" s="7">
        <f>SUM(E9:E12)</f>
        <v>5653.4</v>
      </c>
      <c r="F8" s="7">
        <f>SUM(F9:F12)</f>
        <v>1948.4</v>
      </c>
      <c r="G8" s="7">
        <f>SUM(G9:G12)</f>
        <v>1235</v>
      </c>
      <c r="H8" s="7">
        <f>SUM(H9:H12)</f>
        <v>1235</v>
      </c>
      <c r="I8" s="7">
        <f>SUM(I9:I12)</f>
        <v>1235</v>
      </c>
    </row>
    <row r="9" spans="1:9" ht="19.5" customHeight="1" outlineLevel="1" x14ac:dyDescent="0.25">
      <c r="A9" s="94"/>
      <c r="B9" s="96"/>
      <c r="C9" s="70"/>
      <c r="D9" s="8" t="s">
        <v>9</v>
      </c>
      <c r="E9" s="9">
        <f>F9+G9+H9+I9</f>
        <v>0</v>
      </c>
      <c r="F9" s="10">
        <v>0</v>
      </c>
      <c r="G9" s="10">
        <v>0</v>
      </c>
      <c r="H9" s="10">
        <v>0</v>
      </c>
      <c r="I9" s="10">
        <v>0</v>
      </c>
    </row>
    <row r="10" spans="1:9" ht="16.5" customHeight="1" outlineLevel="1" x14ac:dyDescent="0.25">
      <c r="A10" s="94"/>
      <c r="B10" s="96"/>
      <c r="C10" s="70"/>
      <c r="D10" s="8" t="s">
        <v>15</v>
      </c>
      <c r="E10" s="9">
        <f>F10+G10+H10+I10</f>
        <v>0</v>
      </c>
      <c r="F10" s="9">
        <v>0</v>
      </c>
      <c r="G10" s="9">
        <v>0</v>
      </c>
      <c r="H10" s="9">
        <v>0</v>
      </c>
      <c r="I10" s="9">
        <v>0</v>
      </c>
    </row>
    <row r="11" spans="1:9" ht="33" customHeight="1" outlineLevel="1" x14ac:dyDescent="0.25">
      <c r="A11" s="94"/>
      <c r="B11" s="96"/>
      <c r="C11" s="70"/>
      <c r="D11" s="8" t="s">
        <v>16</v>
      </c>
      <c r="E11" s="9">
        <f>F11+G11+H11+I11</f>
        <v>5653.4</v>
      </c>
      <c r="F11" s="9">
        <f>1836.5+111.9</f>
        <v>1948.4</v>
      </c>
      <c r="G11" s="10">
        <f>1150+85</f>
        <v>1235</v>
      </c>
      <c r="H11" s="10">
        <f>1150+85</f>
        <v>1235</v>
      </c>
      <c r="I11" s="10">
        <f>1150+85</f>
        <v>1235</v>
      </c>
    </row>
    <row r="12" spans="1:9" outlineLevel="1" x14ac:dyDescent="0.25">
      <c r="A12" s="94"/>
      <c r="B12" s="97"/>
      <c r="C12" s="70"/>
      <c r="D12" s="8" t="s">
        <v>11</v>
      </c>
      <c r="E12" s="9">
        <v>0</v>
      </c>
      <c r="F12" s="10">
        <v>0</v>
      </c>
      <c r="G12" s="10">
        <v>0</v>
      </c>
      <c r="H12" s="10">
        <v>0</v>
      </c>
      <c r="I12" s="10">
        <v>0</v>
      </c>
    </row>
    <row r="13" spans="1:9" s="12" customFormat="1" ht="22.15" customHeight="1" x14ac:dyDescent="0.25">
      <c r="A13" s="98"/>
      <c r="B13" s="99" t="s">
        <v>36</v>
      </c>
      <c r="C13" s="102"/>
      <c r="D13" s="6" t="s">
        <v>5</v>
      </c>
      <c r="E13" s="7">
        <f>SUM(F13:I13)</f>
        <v>5653.4</v>
      </c>
      <c r="F13" s="7">
        <f>SUM(F14:F17)</f>
        <v>1948.4</v>
      </c>
      <c r="G13" s="11">
        <f>SUM(G14:G17)</f>
        <v>1235</v>
      </c>
      <c r="H13" s="11">
        <f>SUM(H14:H17)</f>
        <v>1235</v>
      </c>
      <c r="I13" s="11">
        <f>SUM(I14:I17)</f>
        <v>1235</v>
      </c>
    </row>
    <row r="14" spans="1:9" s="12" customFormat="1" x14ac:dyDescent="0.25">
      <c r="A14" s="98"/>
      <c r="B14" s="100"/>
      <c r="C14" s="102"/>
      <c r="D14" s="6" t="s">
        <v>9</v>
      </c>
      <c r="E14" s="7">
        <f t="shared" ref="E14:E17" si="0">SUM(F14:I14)</f>
        <v>0</v>
      </c>
      <c r="F14" s="7">
        <f>F9</f>
        <v>0</v>
      </c>
      <c r="G14" s="7">
        <f t="shared" ref="G14:I14" si="1">G9</f>
        <v>0</v>
      </c>
      <c r="H14" s="7">
        <f t="shared" si="1"/>
        <v>0</v>
      </c>
      <c r="I14" s="7">
        <f t="shared" si="1"/>
        <v>0</v>
      </c>
    </row>
    <row r="15" spans="1:9" s="12" customFormat="1" x14ac:dyDescent="0.25">
      <c r="A15" s="98"/>
      <c r="B15" s="100"/>
      <c r="C15" s="102"/>
      <c r="D15" s="6" t="s">
        <v>15</v>
      </c>
      <c r="E15" s="7">
        <f t="shared" si="0"/>
        <v>0</v>
      </c>
      <c r="F15" s="7">
        <f t="shared" ref="F15:I15" si="2">F10</f>
        <v>0</v>
      </c>
      <c r="G15" s="7">
        <f t="shared" si="2"/>
        <v>0</v>
      </c>
      <c r="H15" s="7">
        <f t="shared" si="2"/>
        <v>0</v>
      </c>
      <c r="I15" s="7">
        <f t="shared" si="2"/>
        <v>0</v>
      </c>
    </row>
    <row r="16" spans="1:9" s="12" customFormat="1" ht="36.75" customHeight="1" x14ac:dyDescent="0.25">
      <c r="A16" s="98"/>
      <c r="B16" s="100"/>
      <c r="C16" s="102"/>
      <c r="D16" s="6" t="s">
        <v>16</v>
      </c>
      <c r="E16" s="7">
        <f t="shared" si="0"/>
        <v>5653.4</v>
      </c>
      <c r="F16" s="7">
        <f t="shared" ref="F16:I16" si="3">F11</f>
        <v>1948.4</v>
      </c>
      <c r="G16" s="7">
        <f t="shared" si="3"/>
        <v>1235</v>
      </c>
      <c r="H16" s="7">
        <f t="shared" si="3"/>
        <v>1235</v>
      </c>
      <c r="I16" s="7">
        <f t="shared" si="3"/>
        <v>1235</v>
      </c>
    </row>
    <row r="17" spans="1:9" s="12" customFormat="1" ht="33" customHeight="1" x14ac:dyDescent="0.25">
      <c r="A17" s="98"/>
      <c r="B17" s="101"/>
      <c r="C17" s="102"/>
      <c r="D17" s="6" t="s">
        <v>11</v>
      </c>
      <c r="E17" s="7">
        <f t="shared" si="0"/>
        <v>0</v>
      </c>
      <c r="F17" s="7">
        <f t="shared" ref="F17:I17" si="4">F12</f>
        <v>0</v>
      </c>
      <c r="G17" s="7">
        <f t="shared" si="4"/>
        <v>0</v>
      </c>
      <c r="H17" s="7">
        <f t="shared" si="4"/>
        <v>0</v>
      </c>
      <c r="I17" s="7">
        <f t="shared" si="4"/>
        <v>0</v>
      </c>
    </row>
    <row r="18" spans="1:9" ht="33" customHeight="1" x14ac:dyDescent="0.25">
      <c r="A18" s="81" t="s">
        <v>35</v>
      </c>
      <c r="B18" s="82"/>
      <c r="C18" s="82"/>
      <c r="D18" s="82"/>
      <c r="E18" s="82"/>
      <c r="F18" s="82"/>
      <c r="G18" s="82"/>
      <c r="H18" s="82"/>
      <c r="I18" s="83"/>
    </row>
    <row r="19" spans="1:9" outlineLevel="1" x14ac:dyDescent="0.25">
      <c r="A19" s="84" t="s">
        <v>28</v>
      </c>
      <c r="B19" s="87" t="s">
        <v>38</v>
      </c>
      <c r="C19" s="90" t="s">
        <v>43</v>
      </c>
      <c r="D19" s="13" t="s">
        <v>5</v>
      </c>
      <c r="E19" s="14">
        <f t="shared" ref="E19:I19" si="5">SUM(E20:E23)</f>
        <v>5206.4170100000001</v>
      </c>
      <c r="F19" s="14">
        <f t="shared" si="5"/>
        <v>2206.4170100000001</v>
      </c>
      <c r="G19" s="14">
        <f t="shared" si="5"/>
        <v>1000</v>
      </c>
      <c r="H19" s="14">
        <f t="shared" si="5"/>
        <v>1000</v>
      </c>
      <c r="I19" s="14">
        <f t="shared" si="5"/>
        <v>1000</v>
      </c>
    </row>
    <row r="20" spans="1:9" outlineLevel="1" x14ac:dyDescent="0.25">
      <c r="A20" s="85"/>
      <c r="B20" s="88"/>
      <c r="C20" s="90"/>
      <c r="D20" s="15" t="s">
        <v>9</v>
      </c>
      <c r="E20" s="16">
        <f t="shared" ref="E20:E23" si="6">F20+G20+H20+I20</f>
        <v>0</v>
      </c>
      <c r="F20" s="17">
        <v>0</v>
      </c>
      <c r="G20" s="17">
        <v>0</v>
      </c>
      <c r="H20" s="17">
        <v>0</v>
      </c>
      <c r="I20" s="17">
        <v>0</v>
      </c>
    </row>
    <row r="21" spans="1:9" outlineLevel="1" x14ac:dyDescent="0.25">
      <c r="A21" s="85"/>
      <c r="B21" s="88"/>
      <c r="C21" s="90"/>
      <c r="D21" s="15" t="s">
        <v>15</v>
      </c>
      <c r="E21" s="16">
        <f t="shared" si="6"/>
        <v>1206.4170099999999</v>
      </c>
      <c r="F21" s="17">
        <v>1206.4170099999999</v>
      </c>
      <c r="G21" s="17">
        <v>0</v>
      </c>
      <c r="H21" s="17">
        <v>0</v>
      </c>
      <c r="I21" s="17">
        <v>0</v>
      </c>
    </row>
    <row r="22" spans="1:9" outlineLevel="1" x14ac:dyDescent="0.25">
      <c r="A22" s="85"/>
      <c r="B22" s="88"/>
      <c r="C22" s="90"/>
      <c r="D22" s="15" t="s">
        <v>16</v>
      </c>
      <c r="E22" s="16">
        <f t="shared" si="6"/>
        <v>4000</v>
      </c>
      <c r="F22" s="17">
        <v>1000</v>
      </c>
      <c r="G22" s="17">
        <v>1000</v>
      </c>
      <c r="H22" s="17">
        <v>1000</v>
      </c>
      <c r="I22" s="17">
        <v>1000</v>
      </c>
    </row>
    <row r="23" spans="1:9" ht="47.25" customHeight="1" outlineLevel="1" x14ac:dyDescent="0.25">
      <c r="A23" s="86"/>
      <c r="B23" s="89"/>
      <c r="C23" s="90"/>
      <c r="D23" s="15" t="s">
        <v>11</v>
      </c>
      <c r="E23" s="16">
        <f t="shared" si="6"/>
        <v>0</v>
      </c>
      <c r="F23" s="17">
        <v>0</v>
      </c>
      <c r="G23" s="17">
        <v>0</v>
      </c>
      <c r="H23" s="17">
        <v>0</v>
      </c>
      <c r="I23" s="17">
        <v>0</v>
      </c>
    </row>
    <row r="24" spans="1:9" outlineLevel="1" x14ac:dyDescent="0.25">
      <c r="A24" s="84" t="s">
        <v>29</v>
      </c>
      <c r="B24" s="91" t="s">
        <v>37</v>
      </c>
      <c r="C24" s="90" t="s">
        <v>43</v>
      </c>
      <c r="D24" s="13" t="s">
        <v>5</v>
      </c>
      <c r="E24" s="14">
        <f>SUM(E25:E28)</f>
        <v>6445</v>
      </c>
      <c r="F24" s="14">
        <f t="shared" ref="F24" si="7">SUM(F25:F28)</f>
        <v>2292</v>
      </c>
      <c r="G24" s="14">
        <f t="shared" ref="G24" si="8">SUM(G25:G28)</f>
        <v>1377</v>
      </c>
      <c r="H24" s="14">
        <f t="shared" ref="H24" si="9">SUM(H25:H28)</f>
        <v>1388</v>
      </c>
      <c r="I24" s="14">
        <f t="shared" ref="I24" si="10">SUM(I25:I28)</f>
        <v>1388</v>
      </c>
    </row>
    <row r="25" spans="1:9" outlineLevel="1" x14ac:dyDescent="0.25">
      <c r="A25" s="85"/>
      <c r="B25" s="92"/>
      <c r="C25" s="90"/>
      <c r="D25" s="15" t="s">
        <v>9</v>
      </c>
      <c r="E25" s="16">
        <f t="shared" ref="E25:E28" si="11">F25+G25+H25+I25</f>
        <v>0</v>
      </c>
      <c r="F25" s="17">
        <v>0</v>
      </c>
      <c r="G25" s="17">
        <v>0</v>
      </c>
      <c r="H25" s="17">
        <v>0</v>
      </c>
      <c r="I25" s="17">
        <v>0</v>
      </c>
    </row>
    <row r="26" spans="1:9" outlineLevel="1" x14ac:dyDescent="0.25">
      <c r="A26" s="85"/>
      <c r="B26" s="92"/>
      <c r="C26" s="90"/>
      <c r="D26" s="15" t="s">
        <v>15</v>
      </c>
      <c r="E26" s="16">
        <f t="shared" si="11"/>
        <v>0</v>
      </c>
      <c r="F26" s="16"/>
      <c r="G26" s="16"/>
      <c r="H26" s="16"/>
      <c r="I26" s="16"/>
    </row>
    <row r="27" spans="1:9" outlineLevel="1" x14ac:dyDescent="0.25">
      <c r="A27" s="85"/>
      <c r="B27" s="92"/>
      <c r="C27" s="90"/>
      <c r="D27" s="15" t="s">
        <v>16</v>
      </c>
      <c r="E27" s="16">
        <f t="shared" si="11"/>
        <v>6445</v>
      </c>
      <c r="F27" s="17">
        <f>1000+80+287+7340+725+200-7340</f>
        <v>2292</v>
      </c>
      <c r="G27" s="17">
        <f>1000+80+297</f>
        <v>1377</v>
      </c>
      <c r="H27" s="17">
        <f>1000+80+308</f>
        <v>1388</v>
      </c>
      <c r="I27" s="17">
        <f>1000+80+308</f>
        <v>1388</v>
      </c>
    </row>
    <row r="28" spans="1:9" outlineLevel="1" x14ac:dyDescent="0.25">
      <c r="A28" s="86"/>
      <c r="B28" s="93"/>
      <c r="C28" s="90"/>
      <c r="D28" s="15" t="s">
        <v>11</v>
      </c>
      <c r="E28" s="16">
        <f t="shared" si="11"/>
        <v>0</v>
      </c>
      <c r="F28" s="17">
        <v>0</v>
      </c>
      <c r="G28" s="17">
        <v>0</v>
      </c>
      <c r="H28" s="17">
        <v>0</v>
      </c>
      <c r="I28" s="17">
        <v>0</v>
      </c>
    </row>
    <row r="29" spans="1:9" s="12" customFormat="1" ht="18.75" customHeight="1" x14ac:dyDescent="0.25">
      <c r="A29" s="71"/>
      <c r="B29" s="74" t="s">
        <v>34</v>
      </c>
      <c r="C29" s="77"/>
      <c r="D29" s="13" t="s">
        <v>5</v>
      </c>
      <c r="E29" s="14">
        <f>E30+E31+E32+E33</f>
        <v>11651.417009999999</v>
      </c>
      <c r="F29" s="14">
        <f>F30+F31+F32+F33</f>
        <v>4498.4170100000001</v>
      </c>
      <c r="G29" s="14">
        <f t="shared" ref="G29:I29" si="12">G30+G31+G32+G33</f>
        <v>2377</v>
      </c>
      <c r="H29" s="14">
        <f t="shared" si="12"/>
        <v>2388</v>
      </c>
      <c r="I29" s="14">
        <f t="shared" si="12"/>
        <v>2388</v>
      </c>
    </row>
    <row r="30" spans="1:9" s="12" customFormat="1" x14ac:dyDescent="0.25">
      <c r="A30" s="72"/>
      <c r="B30" s="75"/>
      <c r="C30" s="77"/>
      <c r="D30" s="13" t="s">
        <v>9</v>
      </c>
      <c r="E30" s="14">
        <f>E20+E25</f>
        <v>0</v>
      </c>
      <c r="F30" s="14">
        <f>F20+F25</f>
        <v>0</v>
      </c>
      <c r="G30" s="14">
        <f t="shared" ref="G30:I30" si="13">G20+G25</f>
        <v>0</v>
      </c>
      <c r="H30" s="14">
        <f t="shared" si="13"/>
        <v>0</v>
      </c>
      <c r="I30" s="14">
        <f t="shared" si="13"/>
        <v>0</v>
      </c>
    </row>
    <row r="31" spans="1:9" s="12" customFormat="1" x14ac:dyDescent="0.25">
      <c r="A31" s="72"/>
      <c r="B31" s="75"/>
      <c r="C31" s="77"/>
      <c r="D31" s="13" t="s">
        <v>15</v>
      </c>
      <c r="E31" s="14">
        <f t="shared" ref="E31:E33" si="14">E21+E26</f>
        <v>1206.4170099999999</v>
      </c>
      <c r="F31" s="14">
        <f t="shared" ref="F31:I31" si="15">F21+F26</f>
        <v>1206.4170099999999</v>
      </c>
      <c r="G31" s="14">
        <f t="shared" si="15"/>
        <v>0</v>
      </c>
      <c r="H31" s="14">
        <f t="shared" si="15"/>
        <v>0</v>
      </c>
      <c r="I31" s="14">
        <f t="shared" si="15"/>
        <v>0</v>
      </c>
    </row>
    <row r="32" spans="1:9" s="12" customFormat="1" ht="33" x14ac:dyDescent="0.25">
      <c r="A32" s="72"/>
      <c r="B32" s="75"/>
      <c r="C32" s="77"/>
      <c r="D32" s="13" t="s">
        <v>16</v>
      </c>
      <c r="E32" s="14">
        <f t="shared" si="14"/>
        <v>10445</v>
      </c>
      <c r="F32" s="14">
        <f>F22+F27</f>
        <v>3292</v>
      </c>
      <c r="G32" s="14">
        <f t="shared" ref="G32:I32" si="16">G22+G27</f>
        <v>2377</v>
      </c>
      <c r="H32" s="14">
        <f t="shared" si="16"/>
        <v>2388</v>
      </c>
      <c r="I32" s="14">
        <f t="shared" si="16"/>
        <v>2388</v>
      </c>
    </row>
    <row r="33" spans="1:9" s="12" customFormat="1" x14ac:dyDescent="0.25">
      <c r="A33" s="73"/>
      <c r="B33" s="76"/>
      <c r="C33" s="77"/>
      <c r="D33" s="13" t="s">
        <v>11</v>
      </c>
      <c r="E33" s="14">
        <f t="shared" si="14"/>
        <v>0</v>
      </c>
      <c r="F33" s="14">
        <f t="shared" ref="F33:I33" si="17">F23+F28</f>
        <v>0</v>
      </c>
      <c r="G33" s="14">
        <f t="shared" si="17"/>
        <v>0</v>
      </c>
      <c r="H33" s="14">
        <f t="shared" si="17"/>
        <v>0</v>
      </c>
      <c r="I33" s="14">
        <f t="shared" si="17"/>
        <v>0</v>
      </c>
    </row>
    <row r="34" spans="1:9" s="12" customFormat="1" x14ac:dyDescent="0.25">
      <c r="A34" s="78" t="s">
        <v>33</v>
      </c>
      <c r="B34" s="79"/>
      <c r="C34" s="79"/>
      <c r="D34" s="79"/>
      <c r="E34" s="79"/>
      <c r="F34" s="79"/>
      <c r="G34" s="79"/>
      <c r="H34" s="79"/>
      <c r="I34" s="80"/>
    </row>
    <row r="35" spans="1:9" s="12" customFormat="1" ht="18.75" customHeight="1" outlineLevel="1" x14ac:dyDescent="0.25">
      <c r="A35" s="64" t="s">
        <v>28</v>
      </c>
      <c r="B35" s="67" t="s">
        <v>25</v>
      </c>
      <c r="C35" s="70" t="s">
        <v>23</v>
      </c>
      <c r="D35" s="6" t="s">
        <v>5</v>
      </c>
      <c r="E35" s="18">
        <f>SUM(F35:I35)</f>
        <v>49755.213629999998</v>
      </c>
      <c r="F35" s="18">
        <f>SUM(F36:F39)</f>
        <v>12020.34563</v>
      </c>
      <c r="G35" s="18">
        <f>SUM(G36:G39)</f>
        <v>13794.55</v>
      </c>
      <c r="H35" s="18">
        <f>SUM(H36:H39)</f>
        <v>14815.293</v>
      </c>
      <c r="I35" s="18">
        <f>SUM(I36:I39)</f>
        <v>9125.0249999999996</v>
      </c>
    </row>
    <row r="36" spans="1:9" s="12" customFormat="1" outlineLevel="1" x14ac:dyDescent="0.25">
      <c r="A36" s="65"/>
      <c r="B36" s="68"/>
      <c r="C36" s="70"/>
      <c r="D36" s="8" t="s">
        <v>9</v>
      </c>
      <c r="E36" s="18">
        <f t="shared" ref="E36:E39" si="18">SUM(F36:I36)</f>
        <v>0</v>
      </c>
      <c r="F36" s="18">
        <v>0</v>
      </c>
      <c r="G36" s="18">
        <v>0</v>
      </c>
      <c r="H36" s="18">
        <v>0</v>
      </c>
      <c r="I36" s="18">
        <v>0</v>
      </c>
    </row>
    <row r="37" spans="1:9" s="12" customFormat="1" outlineLevel="1" x14ac:dyDescent="0.25">
      <c r="A37" s="65"/>
      <c r="B37" s="68"/>
      <c r="C37" s="70"/>
      <c r="D37" s="8" t="s">
        <v>15</v>
      </c>
      <c r="E37" s="19">
        <f>SUM(F37:I37)</f>
        <v>384.03062999999997</v>
      </c>
      <c r="F37" s="19">
        <v>384.03062999999997</v>
      </c>
      <c r="G37" s="18">
        <v>0</v>
      </c>
      <c r="H37" s="18">
        <v>0</v>
      </c>
      <c r="I37" s="18">
        <v>0</v>
      </c>
    </row>
    <row r="38" spans="1:9" s="12" customFormat="1" outlineLevel="1" x14ac:dyDescent="0.25">
      <c r="A38" s="65"/>
      <c r="B38" s="68"/>
      <c r="C38" s="70"/>
      <c r="D38" s="8" t="s">
        <v>16</v>
      </c>
      <c r="E38" s="19">
        <f t="shared" si="18"/>
        <v>0</v>
      </c>
      <c r="G38" s="19">
        <v>0</v>
      </c>
      <c r="H38" s="19">
        <v>0</v>
      </c>
      <c r="I38" s="19">
        <v>0</v>
      </c>
    </row>
    <row r="39" spans="1:9" s="12" customFormat="1" ht="32.25" customHeight="1" outlineLevel="1" x14ac:dyDescent="0.25">
      <c r="A39" s="66"/>
      <c r="B39" s="69"/>
      <c r="C39" s="70"/>
      <c r="D39" s="8" t="s">
        <v>11</v>
      </c>
      <c r="E39" s="19">
        <f t="shared" si="18"/>
        <v>49371.182999999997</v>
      </c>
      <c r="F39" s="19">
        <v>11636.315000000001</v>
      </c>
      <c r="G39" s="19">
        <v>13794.55</v>
      </c>
      <c r="H39" s="19">
        <v>14815.293</v>
      </c>
      <c r="I39" s="19">
        <v>9125.0249999999996</v>
      </c>
    </row>
    <row r="40" spans="1:9" s="12" customFormat="1" ht="18.75" customHeight="1" outlineLevel="1" x14ac:dyDescent="0.25">
      <c r="A40" s="64" t="s">
        <v>29</v>
      </c>
      <c r="B40" s="67" t="s">
        <v>39</v>
      </c>
      <c r="C40" s="70" t="s">
        <v>23</v>
      </c>
      <c r="D40" s="6" t="s">
        <v>5</v>
      </c>
      <c r="E40" s="18">
        <f>SUM(F40:I40)</f>
        <v>7000</v>
      </c>
      <c r="F40" s="18">
        <f>SUM(F41:F44)</f>
        <v>2500</v>
      </c>
      <c r="G40" s="18">
        <f>SUM(G41:G44)</f>
        <v>1500</v>
      </c>
      <c r="H40" s="18">
        <f>SUM(H41:H44)</f>
        <v>1500</v>
      </c>
      <c r="I40" s="18">
        <f>SUM(I41:I44)</f>
        <v>1500</v>
      </c>
    </row>
    <row r="41" spans="1:9" s="12" customFormat="1" outlineLevel="1" x14ac:dyDescent="0.25">
      <c r="A41" s="65"/>
      <c r="B41" s="68"/>
      <c r="C41" s="70"/>
      <c r="D41" s="8" t="s">
        <v>9</v>
      </c>
      <c r="E41" s="18">
        <f t="shared" ref="E41:E44" si="19">SUM(F41:I41)</f>
        <v>0</v>
      </c>
      <c r="F41" s="18">
        <v>0</v>
      </c>
      <c r="G41" s="18">
        <v>0</v>
      </c>
      <c r="H41" s="18">
        <v>0</v>
      </c>
      <c r="I41" s="18">
        <v>0</v>
      </c>
    </row>
    <row r="42" spans="1:9" s="12" customFormat="1" outlineLevel="1" x14ac:dyDescent="0.25">
      <c r="A42" s="65"/>
      <c r="B42" s="68"/>
      <c r="C42" s="70"/>
      <c r="D42" s="8" t="s">
        <v>15</v>
      </c>
      <c r="E42" s="18">
        <f t="shared" si="19"/>
        <v>0</v>
      </c>
      <c r="F42" s="18">
        <v>0</v>
      </c>
      <c r="G42" s="18">
        <v>0</v>
      </c>
      <c r="H42" s="18">
        <v>0</v>
      </c>
      <c r="I42" s="18">
        <v>0</v>
      </c>
    </row>
    <row r="43" spans="1:9" s="12" customFormat="1" outlineLevel="1" x14ac:dyDescent="0.25">
      <c r="A43" s="65"/>
      <c r="B43" s="68"/>
      <c r="C43" s="70"/>
      <c r="D43" s="8" t="s">
        <v>16</v>
      </c>
      <c r="E43" s="19">
        <f>SUM(F43:I43)</f>
        <v>2500</v>
      </c>
      <c r="F43" s="19">
        <v>2500</v>
      </c>
      <c r="G43" s="19">
        <v>0</v>
      </c>
      <c r="H43" s="19">
        <v>0</v>
      </c>
      <c r="I43" s="19">
        <v>0</v>
      </c>
    </row>
    <row r="44" spans="1:9" s="12" customFormat="1" ht="30.75" customHeight="1" outlineLevel="1" x14ac:dyDescent="0.25">
      <c r="A44" s="66"/>
      <c r="B44" s="69"/>
      <c r="C44" s="70"/>
      <c r="D44" s="8" t="s">
        <v>11</v>
      </c>
      <c r="E44" s="19">
        <f t="shared" si="19"/>
        <v>4500</v>
      </c>
      <c r="F44" s="19">
        <f>2500-2500</f>
        <v>0</v>
      </c>
      <c r="G44" s="19">
        <v>1500</v>
      </c>
      <c r="H44" s="19">
        <v>1500</v>
      </c>
      <c r="I44" s="19">
        <v>1500</v>
      </c>
    </row>
    <row r="45" spans="1:9" s="12" customFormat="1" ht="16.5" customHeight="1" outlineLevel="1" x14ac:dyDescent="0.25">
      <c r="A45" s="64" t="s">
        <v>30</v>
      </c>
      <c r="B45" s="67" t="s">
        <v>26</v>
      </c>
      <c r="C45" s="70" t="s">
        <v>44</v>
      </c>
      <c r="D45" s="6" t="s">
        <v>5</v>
      </c>
      <c r="E45" s="18">
        <f>SUM(F45:I45)</f>
        <v>12906.23415</v>
      </c>
      <c r="F45" s="18">
        <f>SUM(F46:F49)</f>
        <v>3306.2341500000002</v>
      </c>
      <c r="G45" s="18">
        <f>SUM(G46:G49)</f>
        <v>3200</v>
      </c>
      <c r="H45" s="18">
        <f>SUM(H46:H49)</f>
        <v>3200</v>
      </c>
      <c r="I45" s="18">
        <f>SUM(I46:I49)</f>
        <v>3200</v>
      </c>
    </row>
    <row r="46" spans="1:9" s="12" customFormat="1" outlineLevel="1" x14ac:dyDescent="0.25">
      <c r="A46" s="65"/>
      <c r="B46" s="68"/>
      <c r="C46" s="70"/>
      <c r="D46" s="8" t="s">
        <v>9</v>
      </c>
      <c r="E46" s="19">
        <f t="shared" ref="E46:E49" si="20">SUM(F46:I46)</f>
        <v>0</v>
      </c>
      <c r="F46" s="19">
        <v>0</v>
      </c>
      <c r="G46" s="19">
        <v>0</v>
      </c>
      <c r="H46" s="19">
        <v>0</v>
      </c>
      <c r="I46" s="19">
        <v>0</v>
      </c>
    </row>
    <row r="47" spans="1:9" s="12" customFormat="1" outlineLevel="1" x14ac:dyDescent="0.25">
      <c r="A47" s="65"/>
      <c r="B47" s="68"/>
      <c r="C47" s="70"/>
      <c r="D47" s="8" t="s">
        <v>15</v>
      </c>
      <c r="E47" s="19">
        <f t="shared" si="20"/>
        <v>0</v>
      </c>
      <c r="F47" s="19">
        <v>0</v>
      </c>
      <c r="G47" s="19">
        <v>0</v>
      </c>
      <c r="H47" s="19">
        <v>0</v>
      </c>
      <c r="I47" s="19">
        <v>0</v>
      </c>
    </row>
    <row r="48" spans="1:9" s="12" customFormat="1" outlineLevel="1" x14ac:dyDescent="0.25">
      <c r="A48" s="65"/>
      <c r="B48" s="68"/>
      <c r="C48" s="70"/>
      <c r="D48" s="8" t="s">
        <v>16</v>
      </c>
      <c r="E48" s="19">
        <f t="shared" si="20"/>
        <v>12906.23415</v>
      </c>
      <c r="F48" s="19">
        <f>170+1830+500+700+6.23415+100</f>
        <v>3306.2341500000002</v>
      </c>
      <c r="G48" s="19">
        <f t="shared" ref="G48:I48" si="21">2500+700</f>
        <v>3200</v>
      </c>
      <c r="H48" s="19">
        <f t="shared" si="21"/>
        <v>3200</v>
      </c>
      <c r="I48" s="19">
        <f t="shared" si="21"/>
        <v>3200</v>
      </c>
    </row>
    <row r="49" spans="1:12" s="12" customFormat="1" outlineLevel="1" x14ac:dyDescent="0.25">
      <c r="A49" s="66"/>
      <c r="B49" s="69"/>
      <c r="C49" s="70"/>
      <c r="D49" s="8" t="s">
        <v>11</v>
      </c>
      <c r="E49" s="18">
        <f t="shared" si="20"/>
        <v>0</v>
      </c>
      <c r="F49" s="18">
        <v>0</v>
      </c>
      <c r="G49" s="18">
        <v>0</v>
      </c>
      <c r="H49" s="18">
        <v>0</v>
      </c>
      <c r="I49" s="18">
        <v>0</v>
      </c>
    </row>
    <row r="50" spans="1:12" s="12" customFormat="1" outlineLevel="1" x14ac:dyDescent="0.25">
      <c r="A50" s="64" t="s">
        <v>46</v>
      </c>
      <c r="B50" s="67" t="s">
        <v>40</v>
      </c>
      <c r="C50" s="70" t="s">
        <v>45</v>
      </c>
      <c r="D50" s="6" t="s">
        <v>5</v>
      </c>
      <c r="E50" s="18">
        <f>SUM(F50:I50)</f>
        <v>52736.436399999999</v>
      </c>
      <c r="F50" s="18">
        <f>SUM(F51:F54)</f>
        <v>22736.436399999999</v>
      </c>
      <c r="G50" s="18">
        <f>SUM(G51:G54)</f>
        <v>10000</v>
      </c>
      <c r="H50" s="18">
        <f>SUM(H51:H54)</f>
        <v>10000</v>
      </c>
      <c r="I50" s="18">
        <f>SUM(I51:I54)</f>
        <v>10000</v>
      </c>
    </row>
    <row r="51" spans="1:12" s="12" customFormat="1" outlineLevel="1" x14ac:dyDescent="0.25">
      <c r="A51" s="65"/>
      <c r="B51" s="68"/>
      <c r="C51" s="70"/>
      <c r="D51" s="8" t="s">
        <v>9</v>
      </c>
      <c r="E51" s="19">
        <f t="shared" ref="E51:E53" si="22">SUM(F51:I51)</f>
        <v>0</v>
      </c>
      <c r="F51" s="19">
        <v>0</v>
      </c>
      <c r="G51" s="19">
        <v>0</v>
      </c>
      <c r="H51" s="19">
        <v>0</v>
      </c>
      <c r="I51" s="19">
        <v>0</v>
      </c>
    </row>
    <row r="52" spans="1:12" s="12" customFormat="1" outlineLevel="1" x14ac:dyDescent="0.25">
      <c r="A52" s="65"/>
      <c r="B52" s="68"/>
      <c r="C52" s="70"/>
      <c r="D52" s="8" t="s">
        <v>15</v>
      </c>
      <c r="E52" s="19">
        <f>SUM(F52:I52)</f>
        <v>12736.436399999999</v>
      </c>
      <c r="F52" s="19">
        <f>7191+5545.4364</f>
        <v>12736.436399999999</v>
      </c>
      <c r="G52" s="19">
        <v>0</v>
      </c>
      <c r="H52" s="19">
        <v>0</v>
      </c>
      <c r="I52" s="19">
        <v>0</v>
      </c>
    </row>
    <row r="53" spans="1:12" s="12" customFormat="1" outlineLevel="1" x14ac:dyDescent="0.25">
      <c r="A53" s="65"/>
      <c r="B53" s="68"/>
      <c r="C53" s="70"/>
      <c r="D53" s="8" t="s">
        <v>16</v>
      </c>
      <c r="E53" s="19">
        <f t="shared" si="22"/>
        <v>0</v>
      </c>
      <c r="F53" s="19">
        <v>0</v>
      </c>
      <c r="G53" s="19">
        <v>0</v>
      </c>
      <c r="H53" s="19">
        <v>0</v>
      </c>
      <c r="I53" s="19">
        <v>0</v>
      </c>
    </row>
    <row r="54" spans="1:12" s="12" customFormat="1" outlineLevel="1" x14ac:dyDescent="0.25">
      <c r="A54" s="66"/>
      <c r="B54" s="69"/>
      <c r="C54" s="70"/>
      <c r="D54" s="8" t="s">
        <v>11</v>
      </c>
      <c r="E54" s="19">
        <f>SUM(F54:I54)</f>
        <v>40000</v>
      </c>
      <c r="F54" s="19">
        <v>10000</v>
      </c>
      <c r="G54" s="19">
        <v>10000</v>
      </c>
      <c r="H54" s="19">
        <v>10000</v>
      </c>
      <c r="I54" s="19">
        <v>10000</v>
      </c>
    </row>
    <row r="55" spans="1:12" s="12" customFormat="1" outlineLevel="1" x14ac:dyDescent="0.25">
      <c r="A55" s="64" t="s">
        <v>31</v>
      </c>
      <c r="B55" s="67" t="s">
        <v>41</v>
      </c>
      <c r="C55" s="70" t="s">
        <v>23</v>
      </c>
      <c r="D55" s="6" t="s">
        <v>5</v>
      </c>
      <c r="E55" s="18">
        <f>SUM(F55:I55)</f>
        <v>12000</v>
      </c>
      <c r="F55" s="18">
        <f>SUM(F56:F59)</f>
        <v>3000</v>
      </c>
      <c r="G55" s="18">
        <f>SUM(G56:G59)</f>
        <v>3000</v>
      </c>
      <c r="H55" s="18">
        <f>SUM(H56:H59)</f>
        <v>3000</v>
      </c>
      <c r="I55" s="18">
        <f>SUM(I56:I59)</f>
        <v>3000</v>
      </c>
    </row>
    <row r="56" spans="1:12" s="12" customFormat="1" outlineLevel="1" x14ac:dyDescent="0.25">
      <c r="A56" s="65"/>
      <c r="B56" s="68"/>
      <c r="C56" s="70"/>
      <c r="D56" s="8" t="s">
        <v>9</v>
      </c>
      <c r="E56" s="19">
        <f t="shared" ref="E56:E57" si="23">SUM(F56:I56)</f>
        <v>0</v>
      </c>
      <c r="F56" s="19">
        <v>0</v>
      </c>
      <c r="G56" s="19">
        <v>0</v>
      </c>
      <c r="H56" s="19">
        <v>0</v>
      </c>
      <c r="I56" s="19">
        <v>0</v>
      </c>
    </row>
    <row r="57" spans="1:12" s="12" customFormat="1" outlineLevel="1" x14ac:dyDescent="0.25">
      <c r="A57" s="65"/>
      <c r="B57" s="68"/>
      <c r="C57" s="70"/>
      <c r="D57" s="8" t="s">
        <v>15</v>
      </c>
      <c r="E57" s="19">
        <f t="shared" si="23"/>
        <v>0</v>
      </c>
      <c r="F57" s="19">
        <v>0</v>
      </c>
      <c r="G57" s="19">
        <v>0</v>
      </c>
      <c r="H57" s="19">
        <v>0</v>
      </c>
      <c r="I57" s="19">
        <v>0</v>
      </c>
    </row>
    <row r="58" spans="1:12" s="12" customFormat="1" outlineLevel="1" x14ac:dyDescent="0.25">
      <c r="A58" s="65"/>
      <c r="B58" s="68"/>
      <c r="C58" s="70"/>
      <c r="D58" s="8" t="s">
        <v>16</v>
      </c>
      <c r="E58" s="19">
        <f>SUM(F58:I58)</f>
        <v>12000</v>
      </c>
      <c r="F58" s="19">
        <v>3000</v>
      </c>
      <c r="G58" s="19">
        <v>3000</v>
      </c>
      <c r="H58" s="19">
        <v>3000</v>
      </c>
      <c r="I58" s="19">
        <v>3000</v>
      </c>
    </row>
    <row r="59" spans="1:12" s="12" customFormat="1" ht="39" customHeight="1" outlineLevel="1" x14ac:dyDescent="0.25">
      <c r="A59" s="66"/>
      <c r="B59" s="69"/>
      <c r="C59" s="70"/>
      <c r="D59" s="8" t="s">
        <v>11</v>
      </c>
      <c r="E59" s="18">
        <f>SUM(F59:I59)</f>
        <v>0</v>
      </c>
      <c r="F59" s="18">
        <v>0</v>
      </c>
      <c r="G59" s="18">
        <v>0</v>
      </c>
      <c r="H59" s="18">
        <v>0</v>
      </c>
      <c r="I59" s="18">
        <v>0</v>
      </c>
    </row>
    <row r="60" spans="1:12" s="12" customFormat="1" x14ac:dyDescent="0.25">
      <c r="A60" s="40"/>
      <c r="B60" s="43" t="s">
        <v>32</v>
      </c>
      <c r="C60" s="44"/>
      <c r="D60" s="6" t="s">
        <v>5</v>
      </c>
      <c r="E60" s="18">
        <f>SUM(E61:E64)</f>
        <v>134397.88417999999</v>
      </c>
      <c r="F60" s="18">
        <f>SUM(F61:F64)</f>
        <v>43563.016179999999</v>
      </c>
      <c r="G60" s="18">
        <f>SUM(G61:G64)</f>
        <v>31494.55</v>
      </c>
      <c r="H60" s="18">
        <f>SUM(H61:H64)</f>
        <v>32515.292999999998</v>
      </c>
      <c r="I60" s="18">
        <f>SUM(I61:I64)</f>
        <v>26825.025000000001</v>
      </c>
    </row>
    <row r="61" spans="1:12" s="12" customFormat="1" x14ac:dyDescent="0.25">
      <c r="A61" s="41"/>
      <c r="B61" s="45"/>
      <c r="C61" s="46"/>
      <c r="D61" s="6" t="s">
        <v>9</v>
      </c>
      <c r="E61" s="18">
        <f>SUM(F61:I61)</f>
        <v>0</v>
      </c>
      <c r="F61" s="18">
        <f>F36+F41+F46+F51+F56</f>
        <v>0</v>
      </c>
      <c r="G61" s="18">
        <f t="shared" ref="G61:I61" si="24">G36+G41+G46+G51+G56</f>
        <v>0</v>
      </c>
      <c r="H61" s="18">
        <f t="shared" si="24"/>
        <v>0</v>
      </c>
      <c r="I61" s="18">
        <f t="shared" si="24"/>
        <v>0</v>
      </c>
      <c r="L61" s="28"/>
    </row>
    <row r="62" spans="1:12" s="12" customFormat="1" x14ac:dyDescent="0.25">
      <c r="A62" s="41"/>
      <c r="B62" s="45"/>
      <c r="C62" s="46"/>
      <c r="D62" s="6" t="s">
        <v>15</v>
      </c>
      <c r="E62" s="18">
        <f>SUM(F62:I62)</f>
        <v>13120.467029999998</v>
      </c>
      <c r="F62" s="18">
        <f>F37+F42+F47+F52+F57</f>
        <v>13120.467029999998</v>
      </c>
      <c r="G62" s="18">
        <f t="shared" ref="G62:I62" si="25">G37+G42+G47+G52+G57</f>
        <v>0</v>
      </c>
      <c r="H62" s="18">
        <f t="shared" si="25"/>
        <v>0</v>
      </c>
      <c r="I62" s="18">
        <f t="shared" si="25"/>
        <v>0</v>
      </c>
    </row>
    <row r="63" spans="1:12" s="12" customFormat="1" ht="33" x14ac:dyDescent="0.25">
      <c r="A63" s="41"/>
      <c r="B63" s="45"/>
      <c r="C63" s="46"/>
      <c r="D63" s="6" t="s">
        <v>16</v>
      </c>
      <c r="E63" s="18">
        <f>SUM(F63:I63)</f>
        <v>27406.23415</v>
      </c>
      <c r="F63" s="18">
        <f>F38+F43+F48+F53+F58</f>
        <v>8806.2341500000002</v>
      </c>
      <c r="G63" s="18">
        <f t="shared" ref="G63:I63" si="26">G38+G43+G48+G53+G58</f>
        <v>6200</v>
      </c>
      <c r="H63" s="18">
        <f t="shared" si="26"/>
        <v>6200</v>
      </c>
      <c r="I63" s="18">
        <f t="shared" si="26"/>
        <v>6200</v>
      </c>
    </row>
    <row r="64" spans="1:12" s="12" customFormat="1" x14ac:dyDescent="0.25">
      <c r="A64" s="42"/>
      <c r="B64" s="47"/>
      <c r="C64" s="48"/>
      <c r="D64" s="6" t="s">
        <v>11</v>
      </c>
      <c r="E64" s="18">
        <f>SUM(F64:I64)</f>
        <v>93871.18299999999</v>
      </c>
      <c r="F64" s="18">
        <f>F39+F44+F49+F54+F59</f>
        <v>21636.315000000002</v>
      </c>
      <c r="G64" s="18">
        <f t="shared" ref="G64:I64" si="27">G39+G44+G49+G54+G59</f>
        <v>25294.55</v>
      </c>
      <c r="H64" s="18">
        <f t="shared" si="27"/>
        <v>26315.292999999998</v>
      </c>
      <c r="I64" s="18">
        <f t="shared" si="27"/>
        <v>20625.025000000001</v>
      </c>
    </row>
    <row r="65" spans="1:9" s="12" customFormat="1" x14ac:dyDescent="0.25">
      <c r="A65" s="43" t="s">
        <v>10</v>
      </c>
      <c r="B65" s="49"/>
      <c r="C65" s="44"/>
      <c r="D65" s="6" t="s">
        <v>5</v>
      </c>
      <c r="E65" s="18">
        <f t="shared" ref="E65:E90" si="28">SUM(F65:I65)</f>
        <v>151702.70118999999</v>
      </c>
      <c r="F65" s="7">
        <f>SUM(F66:F69)</f>
        <v>50009.833189999998</v>
      </c>
      <c r="G65" s="7">
        <f>SUM(G66:G69)</f>
        <v>35106.550000000003</v>
      </c>
      <c r="H65" s="7">
        <f>SUM(H66:H69)</f>
        <v>36138.292999999998</v>
      </c>
      <c r="I65" s="7">
        <f>SUM(I66:I69)</f>
        <v>30448.025000000001</v>
      </c>
    </row>
    <row r="66" spans="1:9" s="12" customFormat="1" x14ac:dyDescent="0.25">
      <c r="A66" s="45"/>
      <c r="B66" s="50"/>
      <c r="C66" s="46"/>
      <c r="D66" s="6" t="s">
        <v>9</v>
      </c>
      <c r="E66" s="18">
        <f t="shared" si="28"/>
        <v>0</v>
      </c>
      <c r="F66" s="20">
        <f>F14+F30+F61</f>
        <v>0</v>
      </c>
      <c r="G66" s="20">
        <f t="shared" ref="G66:I69" si="29">G14+G30+G61</f>
        <v>0</v>
      </c>
      <c r="H66" s="20">
        <f t="shared" si="29"/>
        <v>0</v>
      </c>
      <c r="I66" s="20">
        <f t="shared" si="29"/>
        <v>0</v>
      </c>
    </row>
    <row r="67" spans="1:9" s="12" customFormat="1" x14ac:dyDescent="0.25">
      <c r="A67" s="45"/>
      <c r="B67" s="50"/>
      <c r="C67" s="46"/>
      <c r="D67" s="6" t="s">
        <v>15</v>
      </c>
      <c r="E67" s="18">
        <f t="shared" si="28"/>
        <v>14326.884039999997</v>
      </c>
      <c r="F67" s="20">
        <f>F15+F31+F62</f>
        <v>14326.884039999997</v>
      </c>
      <c r="G67" s="20">
        <f t="shared" si="29"/>
        <v>0</v>
      </c>
      <c r="H67" s="20">
        <f t="shared" si="29"/>
        <v>0</v>
      </c>
      <c r="I67" s="20">
        <f t="shared" si="29"/>
        <v>0</v>
      </c>
    </row>
    <row r="68" spans="1:9" s="12" customFormat="1" ht="33" x14ac:dyDescent="0.25">
      <c r="A68" s="45"/>
      <c r="B68" s="50"/>
      <c r="C68" s="46"/>
      <c r="D68" s="6" t="s">
        <v>16</v>
      </c>
      <c r="E68" s="18">
        <f t="shared" si="28"/>
        <v>43504.634149999998</v>
      </c>
      <c r="F68" s="7">
        <f>F16+F32+F63</f>
        <v>14046.63415</v>
      </c>
      <c r="G68" s="7">
        <f t="shared" si="29"/>
        <v>9812</v>
      </c>
      <c r="H68" s="7">
        <f t="shared" si="29"/>
        <v>9823</v>
      </c>
      <c r="I68" s="7">
        <f t="shared" si="29"/>
        <v>9823</v>
      </c>
    </row>
    <row r="69" spans="1:9" s="12" customFormat="1" x14ac:dyDescent="0.25">
      <c r="A69" s="47"/>
      <c r="B69" s="51"/>
      <c r="C69" s="48"/>
      <c r="D69" s="6" t="s">
        <v>11</v>
      </c>
      <c r="E69" s="18">
        <f t="shared" si="28"/>
        <v>93871.18299999999</v>
      </c>
      <c r="F69" s="20">
        <f>F17+F33+F64</f>
        <v>21636.315000000002</v>
      </c>
      <c r="G69" s="20">
        <f t="shared" si="29"/>
        <v>25294.55</v>
      </c>
      <c r="H69" s="20">
        <f t="shared" si="29"/>
        <v>26315.292999999998</v>
      </c>
      <c r="I69" s="20">
        <f t="shared" si="29"/>
        <v>20625.025000000001</v>
      </c>
    </row>
    <row r="70" spans="1:9" x14ac:dyDescent="0.25">
      <c r="A70" s="52" t="s">
        <v>13</v>
      </c>
      <c r="B70" s="53"/>
      <c r="C70" s="54"/>
      <c r="D70" s="8"/>
      <c r="E70" s="18">
        <f t="shared" si="28"/>
        <v>0</v>
      </c>
      <c r="F70" s="22"/>
      <c r="G70" s="22"/>
      <c r="H70" s="22"/>
      <c r="I70" s="22"/>
    </row>
    <row r="71" spans="1:9" x14ac:dyDescent="0.25">
      <c r="A71" s="55" t="s">
        <v>17</v>
      </c>
      <c r="B71" s="56"/>
      <c r="C71" s="57"/>
      <c r="D71" s="6" t="s">
        <v>5</v>
      </c>
      <c r="E71" s="19">
        <f t="shared" si="28"/>
        <v>0</v>
      </c>
      <c r="F71" s="23">
        <v>0</v>
      </c>
      <c r="G71" s="23">
        <v>0</v>
      </c>
      <c r="H71" s="23">
        <v>0</v>
      </c>
      <c r="I71" s="23">
        <v>0</v>
      </c>
    </row>
    <row r="72" spans="1:9" x14ac:dyDescent="0.25">
      <c r="A72" s="58"/>
      <c r="B72" s="59"/>
      <c r="C72" s="60"/>
      <c r="D72" s="8" t="s">
        <v>9</v>
      </c>
      <c r="E72" s="18">
        <f t="shared" si="28"/>
        <v>0</v>
      </c>
      <c r="F72" s="20">
        <v>0</v>
      </c>
      <c r="G72" s="20">
        <v>0</v>
      </c>
      <c r="H72" s="20">
        <v>0</v>
      </c>
      <c r="I72" s="20">
        <v>0</v>
      </c>
    </row>
    <row r="73" spans="1:9" x14ac:dyDescent="0.25">
      <c r="A73" s="58"/>
      <c r="B73" s="59"/>
      <c r="C73" s="60"/>
      <c r="D73" s="8" t="s">
        <v>15</v>
      </c>
      <c r="E73" s="18">
        <f t="shared" si="28"/>
        <v>0</v>
      </c>
      <c r="F73" s="20">
        <v>0</v>
      </c>
      <c r="G73" s="20">
        <v>0</v>
      </c>
      <c r="H73" s="20">
        <v>0</v>
      </c>
      <c r="I73" s="20">
        <v>0</v>
      </c>
    </row>
    <row r="74" spans="1:9" x14ac:dyDescent="0.25">
      <c r="A74" s="58"/>
      <c r="B74" s="59"/>
      <c r="C74" s="60"/>
      <c r="D74" s="8" t="s">
        <v>16</v>
      </c>
      <c r="E74" s="18">
        <f t="shared" si="28"/>
        <v>0</v>
      </c>
      <c r="F74" s="20">
        <v>0</v>
      </c>
      <c r="G74" s="20">
        <v>0</v>
      </c>
      <c r="H74" s="20">
        <v>0</v>
      </c>
      <c r="I74" s="20">
        <v>0</v>
      </c>
    </row>
    <row r="75" spans="1:9" x14ac:dyDescent="0.25">
      <c r="A75" s="61"/>
      <c r="B75" s="62"/>
      <c r="C75" s="63"/>
      <c r="D75" s="8" t="s">
        <v>11</v>
      </c>
      <c r="E75" s="18">
        <f t="shared" si="28"/>
        <v>0</v>
      </c>
      <c r="F75" s="20">
        <v>0</v>
      </c>
      <c r="G75" s="20">
        <v>0</v>
      </c>
      <c r="H75" s="20">
        <v>0</v>
      </c>
      <c r="I75" s="20">
        <v>0</v>
      </c>
    </row>
    <row r="76" spans="1:9" x14ac:dyDescent="0.25">
      <c r="A76" s="55" t="s">
        <v>18</v>
      </c>
      <c r="B76" s="56"/>
      <c r="C76" s="57"/>
      <c r="D76" s="6" t="s">
        <v>5</v>
      </c>
      <c r="E76" s="18">
        <f t="shared" si="28"/>
        <v>151702.70118999999</v>
      </c>
      <c r="F76" s="23">
        <f>F65</f>
        <v>50009.833189999998</v>
      </c>
      <c r="G76" s="23">
        <f t="shared" ref="G76:I76" si="30">G65</f>
        <v>35106.550000000003</v>
      </c>
      <c r="H76" s="23">
        <f t="shared" si="30"/>
        <v>36138.292999999998</v>
      </c>
      <c r="I76" s="23">
        <f t="shared" si="30"/>
        <v>30448.025000000001</v>
      </c>
    </row>
    <row r="77" spans="1:9" x14ac:dyDescent="0.25">
      <c r="A77" s="58"/>
      <c r="B77" s="59"/>
      <c r="C77" s="60"/>
      <c r="D77" s="8" t="s">
        <v>9</v>
      </c>
      <c r="E77" s="19">
        <f t="shared" si="28"/>
        <v>0</v>
      </c>
      <c r="F77" s="24">
        <f>F66</f>
        <v>0</v>
      </c>
      <c r="G77" s="24">
        <f t="shared" ref="G77:I77" si="31">G66</f>
        <v>0</v>
      </c>
      <c r="H77" s="24">
        <f t="shared" si="31"/>
        <v>0</v>
      </c>
      <c r="I77" s="24">
        <f t="shared" si="31"/>
        <v>0</v>
      </c>
    </row>
    <row r="78" spans="1:9" x14ac:dyDescent="0.25">
      <c r="A78" s="58"/>
      <c r="B78" s="59"/>
      <c r="C78" s="60"/>
      <c r="D78" s="8" t="s">
        <v>15</v>
      </c>
      <c r="E78" s="19">
        <f t="shared" si="28"/>
        <v>14326.884039999997</v>
      </c>
      <c r="F78" s="24">
        <f>F67</f>
        <v>14326.884039999997</v>
      </c>
      <c r="G78" s="24">
        <f t="shared" ref="G78:I78" si="32">G67</f>
        <v>0</v>
      </c>
      <c r="H78" s="24">
        <f t="shared" si="32"/>
        <v>0</v>
      </c>
      <c r="I78" s="24">
        <f t="shared" si="32"/>
        <v>0</v>
      </c>
    </row>
    <row r="79" spans="1:9" x14ac:dyDescent="0.25">
      <c r="A79" s="58"/>
      <c r="B79" s="59"/>
      <c r="C79" s="60"/>
      <c r="D79" s="8" t="s">
        <v>16</v>
      </c>
      <c r="E79" s="19">
        <f t="shared" si="28"/>
        <v>43504.634149999998</v>
      </c>
      <c r="F79" s="24">
        <f>F68</f>
        <v>14046.63415</v>
      </c>
      <c r="G79" s="24">
        <f t="shared" ref="G79:I79" si="33">G68</f>
        <v>9812</v>
      </c>
      <c r="H79" s="24">
        <f t="shared" si="33"/>
        <v>9823</v>
      </c>
      <c r="I79" s="24">
        <f t="shared" si="33"/>
        <v>9823</v>
      </c>
    </row>
    <row r="80" spans="1:9" x14ac:dyDescent="0.25">
      <c r="A80" s="61"/>
      <c r="B80" s="62"/>
      <c r="C80" s="63"/>
      <c r="D80" s="8" t="s">
        <v>11</v>
      </c>
      <c r="E80" s="19">
        <f t="shared" si="28"/>
        <v>93871.18299999999</v>
      </c>
      <c r="F80" s="24">
        <f>F69</f>
        <v>21636.315000000002</v>
      </c>
      <c r="G80" s="24">
        <f t="shared" ref="G80:I80" si="34">G69</f>
        <v>25294.55</v>
      </c>
      <c r="H80" s="24">
        <f t="shared" si="34"/>
        <v>26315.292999999998</v>
      </c>
      <c r="I80" s="24">
        <f t="shared" si="34"/>
        <v>20625.025000000001</v>
      </c>
    </row>
    <row r="81" spans="1:9" x14ac:dyDescent="0.25">
      <c r="A81" s="31" t="s">
        <v>42</v>
      </c>
      <c r="B81" s="32"/>
      <c r="C81" s="33"/>
      <c r="D81" s="6" t="s">
        <v>5</v>
      </c>
      <c r="E81" s="18">
        <f t="shared" si="28"/>
        <v>82947.487559999994</v>
      </c>
      <c r="F81" s="18">
        <f>SUM(F82:F85)</f>
        <v>32489.487559999998</v>
      </c>
      <c r="G81" s="20">
        <f>SUM(G82:G85)</f>
        <v>16812</v>
      </c>
      <c r="H81" s="20">
        <f>SUM(H82:H85)</f>
        <v>16823</v>
      </c>
      <c r="I81" s="20">
        <f>SUM(I82:I85)</f>
        <v>16823</v>
      </c>
    </row>
    <row r="82" spans="1:9" x14ac:dyDescent="0.25">
      <c r="A82" s="34"/>
      <c r="B82" s="35"/>
      <c r="C82" s="36"/>
      <c r="D82" s="8" t="s">
        <v>9</v>
      </c>
      <c r="E82" s="19">
        <f t="shared" si="28"/>
        <v>0</v>
      </c>
      <c r="F82" s="24">
        <f>F9+F20+F25+F46+F51</f>
        <v>0</v>
      </c>
      <c r="G82" s="24">
        <f t="shared" ref="G82:I82" si="35">G9+G20+G25+G46+G51</f>
        <v>0</v>
      </c>
      <c r="H82" s="24">
        <f t="shared" si="35"/>
        <v>0</v>
      </c>
      <c r="I82" s="24">
        <f t="shared" si="35"/>
        <v>0</v>
      </c>
    </row>
    <row r="83" spans="1:9" ht="22.15" customHeight="1" x14ac:dyDescent="0.25">
      <c r="A83" s="34"/>
      <c r="B83" s="35"/>
      <c r="C83" s="36"/>
      <c r="D83" s="8" t="s">
        <v>15</v>
      </c>
      <c r="E83" s="19">
        <f t="shared" si="28"/>
        <v>13942.853409999998</v>
      </c>
      <c r="F83" s="24">
        <f>F10+F21+F26+F47+F52</f>
        <v>13942.853409999998</v>
      </c>
      <c r="G83" s="24">
        <f t="shared" ref="G83:I83" si="36">G10+G21+G26+G47+G52</f>
        <v>0</v>
      </c>
      <c r="H83" s="24">
        <f t="shared" si="36"/>
        <v>0</v>
      </c>
      <c r="I83" s="24">
        <f t="shared" si="36"/>
        <v>0</v>
      </c>
    </row>
    <row r="84" spans="1:9" x14ac:dyDescent="0.25">
      <c r="A84" s="34"/>
      <c r="B84" s="35"/>
      <c r="C84" s="36"/>
      <c r="D84" s="8" t="s">
        <v>16</v>
      </c>
      <c r="E84" s="19">
        <f t="shared" si="28"/>
        <v>29004.634149999998</v>
      </c>
      <c r="F84" s="24">
        <f>F11+F22+F27+F48+F53</f>
        <v>8546.6341499999999</v>
      </c>
      <c r="G84" s="24">
        <f t="shared" ref="G84:I84" si="37">G11+G22+G27+G48+G53</f>
        <v>6812</v>
      </c>
      <c r="H84" s="24">
        <f t="shared" si="37"/>
        <v>6823</v>
      </c>
      <c r="I84" s="24">
        <f t="shared" si="37"/>
        <v>6823</v>
      </c>
    </row>
    <row r="85" spans="1:9" x14ac:dyDescent="0.25">
      <c r="A85" s="37"/>
      <c r="B85" s="38"/>
      <c r="C85" s="39"/>
      <c r="D85" s="8" t="s">
        <v>11</v>
      </c>
      <c r="E85" s="19">
        <f t="shared" si="28"/>
        <v>40000</v>
      </c>
      <c r="F85" s="24">
        <f t="shared" ref="F85:I85" si="38">F12+F23+F28+F49+F54</f>
        <v>10000</v>
      </c>
      <c r="G85" s="24">
        <f t="shared" si="38"/>
        <v>10000</v>
      </c>
      <c r="H85" s="24">
        <f t="shared" si="38"/>
        <v>10000</v>
      </c>
      <c r="I85" s="24">
        <f t="shared" si="38"/>
        <v>10000</v>
      </c>
    </row>
    <row r="86" spans="1:9" x14ac:dyDescent="0.25">
      <c r="A86" s="31" t="s">
        <v>22</v>
      </c>
      <c r="B86" s="32"/>
      <c r="C86" s="33"/>
      <c r="D86" s="6" t="s">
        <v>5</v>
      </c>
      <c r="E86" s="18">
        <f t="shared" si="28"/>
        <v>68755.213629999998</v>
      </c>
      <c r="F86" s="20">
        <f>SUM(F87:F90)</f>
        <v>17520.34563</v>
      </c>
      <c r="G86" s="20">
        <f>SUM(G87:G90)</f>
        <v>18294.55</v>
      </c>
      <c r="H86" s="20">
        <f>SUM(H87:H90)</f>
        <v>19315.292999999998</v>
      </c>
      <c r="I86" s="20">
        <f>SUM(I87:I90)</f>
        <v>13625.025</v>
      </c>
    </row>
    <row r="87" spans="1:9" x14ac:dyDescent="0.25">
      <c r="A87" s="34"/>
      <c r="B87" s="35"/>
      <c r="C87" s="36"/>
      <c r="D87" s="8" t="s">
        <v>9</v>
      </c>
      <c r="E87" s="19">
        <f t="shared" si="28"/>
        <v>0</v>
      </c>
      <c r="F87" s="24">
        <f>F36+F41+F56</f>
        <v>0</v>
      </c>
      <c r="G87" s="24">
        <f t="shared" ref="G87:I87" si="39">G36+G41+G56</f>
        <v>0</v>
      </c>
      <c r="H87" s="24">
        <f t="shared" si="39"/>
        <v>0</v>
      </c>
      <c r="I87" s="24">
        <f t="shared" si="39"/>
        <v>0</v>
      </c>
    </row>
    <row r="88" spans="1:9" x14ac:dyDescent="0.25">
      <c r="A88" s="34"/>
      <c r="B88" s="35"/>
      <c r="C88" s="36"/>
      <c r="D88" s="8" t="s">
        <v>15</v>
      </c>
      <c r="E88" s="19">
        <f t="shared" si="28"/>
        <v>384.03062999999997</v>
      </c>
      <c r="F88" s="24">
        <f>F37+F42+F57</f>
        <v>384.03062999999997</v>
      </c>
      <c r="G88" s="24">
        <f t="shared" ref="G88:I88" si="40">G37+G42+G57</f>
        <v>0</v>
      </c>
      <c r="H88" s="24">
        <f t="shared" si="40"/>
        <v>0</v>
      </c>
      <c r="I88" s="24">
        <f t="shared" si="40"/>
        <v>0</v>
      </c>
    </row>
    <row r="89" spans="1:9" x14ac:dyDescent="0.25">
      <c r="A89" s="34"/>
      <c r="B89" s="35"/>
      <c r="C89" s="36"/>
      <c r="D89" s="8" t="s">
        <v>16</v>
      </c>
      <c r="E89" s="19">
        <f t="shared" si="28"/>
        <v>14500</v>
      </c>
      <c r="F89" s="24">
        <f>F38+F43+F58</f>
        <v>5500</v>
      </c>
      <c r="G89" s="24">
        <f t="shared" ref="G89:I89" si="41">G38+G43+G58</f>
        <v>3000</v>
      </c>
      <c r="H89" s="24">
        <f t="shared" si="41"/>
        <v>3000</v>
      </c>
      <c r="I89" s="24">
        <f t="shared" si="41"/>
        <v>3000</v>
      </c>
    </row>
    <row r="90" spans="1:9" x14ac:dyDescent="0.25">
      <c r="A90" s="37"/>
      <c r="B90" s="38"/>
      <c r="C90" s="39"/>
      <c r="D90" s="8" t="s">
        <v>11</v>
      </c>
      <c r="E90" s="19">
        <f t="shared" si="28"/>
        <v>53871.182999999997</v>
      </c>
      <c r="F90" s="24">
        <f t="shared" ref="F90:I90" si="42">F39+F44+F59</f>
        <v>11636.315000000001</v>
      </c>
      <c r="G90" s="24">
        <f t="shared" si="42"/>
        <v>15294.55</v>
      </c>
      <c r="H90" s="24">
        <f t="shared" si="42"/>
        <v>16315.293</v>
      </c>
      <c r="I90" s="24">
        <f t="shared" si="42"/>
        <v>10625.025</v>
      </c>
    </row>
    <row r="92" spans="1:9" x14ac:dyDescent="0.25">
      <c r="F92" s="25"/>
    </row>
    <row r="93" spans="1:9" x14ac:dyDescent="0.25">
      <c r="F93" s="25"/>
    </row>
  </sheetData>
  <autoFilter ref="A6:J90"/>
  <customSheetViews>
    <customSheetView guid="{37320934-34E6-4722-8E92-9F77EAB0AB6C}" scale="85" showPageBreaks="1" printArea="1" view="pageBreakPreview">
      <selection activeCell="G19" sqref="G19"/>
      <rowBreaks count="1" manualBreakCount="1">
        <brk id="56" max="8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38" orientation="portrait" r:id="rId1"/>
    </customSheetView>
    <customSheetView guid="{5C46AB69-1E93-463E-95D4-983D6B00B8B3}" scale="85" showPageBreaks="1" printArea="1" view="pageBreakPreview" topLeftCell="A91">
      <selection activeCell="B82" sqref="B82:B87"/>
      <rowBreaks count="1" manualBreakCount="1">
        <brk id="62" max="8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38" orientation="portrait" r:id="rId2"/>
    </customSheetView>
    <customSheetView guid="{469057AC-3DDA-472C-AA7B-B76ECE8A31ED}" showPageBreaks="1" fitToPage="1" printArea="1" view="pageBreakPreview">
      <selection activeCell="F5" sqref="F5"/>
      <rowBreaks count="2" manualBreakCount="2">
        <brk id="43" max="8" man="1"/>
        <brk id="111" max="11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16" orientation="landscape" r:id="rId3"/>
    </customSheetView>
    <customSheetView guid="{24583E6D-89B9-498A-976C-5AD203482A74}" showPageBreaks="1" fitToPage="1" printArea="1" view="pageBreakPreview" topLeftCell="A83">
      <selection activeCell="A100" sqref="A100:C105"/>
      <rowBreaks count="2" manualBreakCount="2">
        <brk id="43" max="8" man="1"/>
        <brk id="111" max="11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24" orientation="landscape" r:id="rId4"/>
    </customSheetView>
    <customSheetView guid="{6557DF1B-A1FD-4066-A0B1-7FD2DCF99760}" showPageBreaks="1" printArea="1" view="pageBreakPreview" topLeftCell="A49">
      <selection activeCell="B8" sqref="B8:B13"/>
      <rowBreaks count="2" manualBreakCount="2">
        <brk id="37" max="11" man="1"/>
        <brk id="69" max="11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51" fitToHeight="27" orientation="landscape" r:id="rId5"/>
    </customSheetView>
    <customSheetView guid="{5EA8AD4D-8094-4555-8AE0-D79579B47F9D}" scale="74" showPageBreaks="1" printArea="1" view="pageBreakPreview" topLeftCell="A83">
      <selection activeCell="B94" sqref="B94:B99"/>
      <rowBreaks count="2" manualBreakCount="2">
        <brk id="43" max="11" man="1"/>
        <brk id="81" max="11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51" fitToHeight="27" orientation="landscape" r:id="rId6"/>
    </customSheetView>
    <customSheetView guid="{E7EECBF4-6533-4B1B-A11E-1CAF8171C831}" scale="70" showPageBreaks="1" printArea="1">
      <pane xSplit="4" ySplit="7" topLeftCell="E32" activePane="bottomRight" state="frozen"/>
      <selection pane="bottomRight" activeCell="B32" sqref="B32:B37"/>
      <rowBreaks count="2" manualBreakCount="2">
        <brk id="43" max="8" man="1"/>
        <brk id="105" max="11" man="1"/>
      </rowBreaks>
      <colBreaks count="1" manualBreakCount="1">
        <brk id="9" max="1048575" man="1"/>
      </colBreaks>
      <pageMargins left="0.11811023622047245" right="0" top="0.35433070866141736" bottom="0.35433070866141736" header="0.31496062992125984" footer="0.31496062992125984"/>
      <pageSetup paperSize="9" scale="65" fitToHeight="27" orientation="landscape" r:id="rId7"/>
    </customSheetView>
    <customSheetView guid="{D846739F-98AA-4162-A91D-7F60BADD3165}" scale="68" showPageBreaks="1" printArea="1" view="pageBreakPreview" topLeftCell="A69">
      <selection activeCell="B82" sqref="B82:B87"/>
      <rowBreaks count="1" manualBreakCount="1">
        <brk id="51" max="11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60" fitToHeight="27" orientation="landscape" r:id="rId8"/>
    </customSheetView>
    <customSheetView guid="{C05F6FFF-1269-4C02-9403-BA19A562A00F}" showPageBreaks="1" printArea="1" view="pageBreakPreview" topLeftCell="A4">
      <selection activeCell="D16" sqref="D16"/>
      <rowBreaks count="2" manualBreakCount="2">
        <brk id="43" max="8" man="1"/>
        <brk id="111" max="11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51" fitToHeight="27" orientation="landscape" r:id="rId9"/>
    </customSheetView>
    <customSheetView guid="{5A8F0DBE-1BD9-41FF-9CF6-686C098930B2}" scale="85" showPageBreaks="1" printArea="1" view="pageBreakPreview" topLeftCell="A100">
      <selection activeCell="F85" sqref="F85"/>
      <rowBreaks count="1" manualBreakCount="1">
        <brk id="62" max="8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38" orientation="portrait" r:id="rId10"/>
    </customSheetView>
    <customSheetView guid="{F815E10B-333A-4E46-B2BE-60F93FB6C339}" scale="85" showPageBreaks="1" printArea="1" view="pageBreakPreview">
      <selection activeCell="D123" sqref="D123"/>
      <rowBreaks count="1" manualBreakCount="1">
        <brk id="62" max="8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38" orientation="portrait" r:id="rId11"/>
    </customSheetView>
  </customSheetViews>
  <mergeCells count="50">
    <mergeCell ref="G1:I1"/>
    <mergeCell ref="A2:I2"/>
    <mergeCell ref="E3:I3"/>
    <mergeCell ref="B8:B12"/>
    <mergeCell ref="C8:C12"/>
    <mergeCell ref="F4:I4"/>
    <mergeCell ref="A8:A12"/>
    <mergeCell ref="E4:E5"/>
    <mergeCell ref="D3:D5"/>
    <mergeCell ref="C3:C5"/>
    <mergeCell ref="B3:B5"/>
    <mergeCell ref="A3:A5"/>
    <mergeCell ref="A40:A44"/>
    <mergeCell ref="B40:B44"/>
    <mergeCell ref="C40:C44"/>
    <mergeCell ref="A24:A28"/>
    <mergeCell ref="B24:B28"/>
    <mergeCell ref="C24:C28"/>
    <mergeCell ref="A34:I34"/>
    <mergeCell ref="B35:B39"/>
    <mergeCell ref="C35:C39"/>
    <mergeCell ref="A35:A39"/>
    <mergeCell ref="A29:A33"/>
    <mergeCell ref="B29:B33"/>
    <mergeCell ref="C29:C33"/>
    <mergeCell ref="A13:A17"/>
    <mergeCell ref="B13:B17"/>
    <mergeCell ref="C13:C17"/>
    <mergeCell ref="A7:I7"/>
    <mergeCell ref="A19:A23"/>
    <mergeCell ref="B19:B23"/>
    <mergeCell ref="C19:C23"/>
    <mergeCell ref="A18:I18"/>
    <mergeCell ref="C50:C54"/>
    <mergeCell ref="B45:B49"/>
    <mergeCell ref="C45:C49"/>
    <mergeCell ref="A45:A49"/>
    <mergeCell ref="A50:A54"/>
    <mergeCell ref="B50:B54"/>
    <mergeCell ref="A86:C90"/>
    <mergeCell ref="B55:B59"/>
    <mergeCell ref="C55:C59"/>
    <mergeCell ref="A81:C85"/>
    <mergeCell ref="A76:C80"/>
    <mergeCell ref="A60:A64"/>
    <mergeCell ref="B60:C64"/>
    <mergeCell ref="A65:C69"/>
    <mergeCell ref="A70:C70"/>
    <mergeCell ref="A71:C75"/>
    <mergeCell ref="A55:A59"/>
  </mergeCells>
  <pageMargins left="0.70866141732283472" right="0.70866141732283472" top="0.74803149606299213" bottom="0.74803149606299213" header="0.31496062992125984" footer="0.31496062992125984"/>
  <pageSetup paperSize="9" scale="52" orientation="landscape" r:id="rId12"/>
  <colBreaks count="1" manualBreakCount="1">
    <brk id="9" max="1048575" man="1"/>
  </colBreaks>
  <legacyDrawing r:id="rId1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таблица 2</vt:lpstr>
      <vt:lpstr>февраль 2017</vt:lpstr>
      <vt:lpstr>'таблица 2'!Область_печати</vt:lpstr>
      <vt:lpstr>'февраль 2017'!Область_печати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СафинаТА</cp:lastModifiedBy>
  <cp:lastPrinted>2017-03-06T10:06:24Z</cp:lastPrinted>
  <dcterms:created xsi:type="dcterms:W3CDTF">2006-09-16T00:00:00Z</dcterms:created>
  <dcterms:modified xsi:type="dcterms:W3CDTF">2017-03-06T11:56:12Z</dcterms:modified>
</cp:coreProperties>
</file>