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840" windowHeight="12435" activeTab="2"/>
  </bookViews>
  <sheets>
    <sheet name="Программные мероприятия" sheetId="1" r:id="rId1"/>
    <sheet name="Лист1" sheetId="2" r:id="rId2"/>
    <sheet name="до 30 года" sheetId="3" r:id="rId3"/>
  </sheets>
  <definedNames>
    <definedName name="_xlnm.Print_Titles" localSheetId="0">'Программные мероприятия'!$6:$8</definedName>
    <definedName name="Картриджи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3"/>
  <c r="E51"/>
  <c r="H53"/>
  <c r="I53"/>
  <c r="J53"/>
  <c r="K53"/>
  <c r="L53"/>
  <c r="M53"/>
  <c r="N53"/>
  <c r="O53"/>
  <c r="P53"/>
  <c r="Q53"/>
  <c r="F13"/>
  <c r="F19"/>
  <c r="F25"/>
  <c r="F21" l="1"/>
  <c r="G27"/>
  <c r="H27"/>
  <c r="I27"/>
  <c r="J27"/>
  <c r="K27"/>
  <c r="L27"/>
  <c r="M27"/>
  <c r="N27"/>
  <c r="O27"/>
  <c r="P27"/>
  <c r="Q27"/>
  <c r="F27"/>
  <c r="E43" l="1"/>
  <c r="G9"/>
  <c r="H9"/>
  <c r="I9"/>
  <c r="J9"/>
  <c r="K9"/>
  <c r="L9"/>
  <c r="M9"/>
  <c r="N9"/>
  <c r="O9"/>
  <c r="P9"/>
  <c r="Q9"/>
  <c r="G15"/>
  <c r="G21"/>
  <c r="G46"/>
  <c r="H46"/>
  <c r="I46"/>
  <c r="J46"/>
  <c r="K46"/>
  <c r="L46"/>
  <c r="M46"/>
  <c r="N46"/>
  <c r="O46"/>
  <c r="P46"/>
  <c r="Q46"/>
  <c r="H41"/>
  <c r="I41" s="1"/>
  <c r="J41" s="1"/>
  <c r="K41" s="1"/>
  <c r="L41" s="1"/>
  <c r="M41" s="1"/>
  <c r="N41" s="1"/>
  <c r="O41" s="1"/>
  <c r="P41" s="1"/>
  <c r="Q41" s="1"/>
  <c r="H42"/>
  <c r="I42" s="1"/>
  <c r="J42" s="1"/>
  <c r="K42" s="1"/>
  <c r="L42" s="1"/>
  <c r="M42" s="1"/>
  <c r="N42" s="1"/>
  <c r="O42" s="1"/>
  <c r="P42" s="1"/>
  <c r="Q42" s="1"/>
  <c r="H43"/>
  <c r="I43"/>
  <c r="J43"/>
  <c r="K43" s="1"/>
  <c r="L43" s="1"/>
  <c r="M43" s="1"/>
  <c r="N43" s="1"/>
  <c r="O43" s="1"/>
  <c r="P43" s="1"/>
  <c r="Q43" s="1"/>
  <c r="H44"/>
  <c r="I44" s="1"/>
  <c r="J44" s="1"/>
  <c r="K44" s="1"/>
  <c r="L44" s="1"/>
  <c r="M44" s="1"/>
  <c r="N44" s="1"/>
  <c r="O44" s="1"/>
  <c r="P44" s="1"/>
  <c r="Q44" s="1"/>
  <c r="H45"/>
  <c r="I45"/>
  <c r="J45"/>
  <c r="K45" s="1"/>
  <c r="L45" s="1"/>
  <c r="M45" s="1"/>
  <c r="N45" s="1"/>
  <c r="O45" s="1"/>
  <c r="P45" s="1"/>
  <c r="Q45" s="1"/>
  <c r="F38"/>
  <c r="F37"/>
  <c r="F36"/>
  <c r="F35"/>
  <c r="F34"/>
  <c r="F51" l="1"/>
  <c r="F58"/>
  <c r="F50"/>
  <c r="F57"/>
  <c r="F33"/>
  <c r="H14"/>
  <c r="H16"/>
  <c r="H17"/>
  <c r="H18"/>
  <c r="H25"/>
  <c r="H21" s="1"/>
  <c r="H28"/>
  <c r="H29"/>
  <c r="H30"/>
  <c r="H31"/>
  <c r="H39"/>
  <c r="H52"/>
  <c r="H13"/>
  <c r="G22"/>
  <c r="G34" s="1"/>
  <c r="G23"/>
  <c r="G24"/>
  <c r="G36" s="1"/>
  <c r="G26"/>
  <c r="G40"/>
  <c r="H40" s="1"/>
  <c r="G20"/>
  <c r="F46" l="1"/>
  <c r="F53"/>
  <c r="H20"/>
  <c r="H38" s="1"/>
  <c r="G38"/>
  <c r="G37"/>
  <c r="G35"/>
  <c r="H24"/>
  <c r="H23"/>
  <c r="H26"/>
  <c r="H22"/>
  <c r="G33" l="1"/>
  <c r="I19"/>
  <c r="I15" s="1"/>
  <c r="H15"/>
  <c r="H37"/>
  <c r="I14"/>
  <c r="I25"/>
  <c r="F15"/>
  <c r="I17"/>
  <c r="I18"/>
  <c r="J18" s="1"/>
  <c r="K18" s="1"/>
  <c r="L18" s="1"/>
  <c r="M18" s="1"/>
  <c r="N18" s="1"/>
  <c r="O18" s="1"/>
  <c r="P18" s="1"/>
  <c r="Q18" s="1"/>
  <c r="I20"/>
  <c r="J20" s="1"/>
  <c r="K20" s="1"/>
  <c r="L20" s="1"/>
  <c r="M20" s="1"/>
  <c r="N20" s="1"/>
  <c r="O20" s="1"/>
  <c r="P20" s="1"/>
  <c r="Q20" s="1"/>
  <c r="I22"/>
  <c r="I26"/>
  <c r="J26" s="1"/>
  <c r="K26" s="1"/>
  <c r="L26" s="1"/>
  <c r="M26" s="1"/>
  <c r="N26" s="1"/>
  <c r="O26" s="1"/>
  <c r="P26" s="1"/>
  <c r="Q26" s="1"/>
  <c r="I28"/>
  <c r="I30"/>
  <c r="J30" s="1"/>
  <c r="K30" s="1"/>
  <c r="L30" s="1"/>
  <c r="M30" s="1"/>
  <c r="N30" s="1"/>
  <c r="O30" s="1"/>
  <c r="P30" s="1"/>
  <c r="Q30" s="1"/>
  <c r="J25" l="1"/>
  <c r="I21"/>
  <c r="J14"/>
  <c r="I38"/>
  <c r="E27"/>
  <c r="E30"/>
  <c r="E18"/>
  <c r="I24"/>
  <c r="I31"/>
  <c r="J31" s="1"/>
  <c r="K31" s="1"/>
  <c r="L31" s="1"/>
  <c r="M31" s="1"/>
  <c r="N31" s="1"/>
  <c r="O31" s="1"/>
  <c r="P31" s="1"/>
  <c r="Q31" s="1"/>
  <c r="I29"/>
  <c r="E32"/>
  <c r="J28"/>
  <c r="K28" s="1"/>
  <c r="L28" s="1"/>
  <c r="M28" s="1"/>
  <c r="N28" s="1"/>
  <c r="O28" s="1"/>
  <c r="P28" s="1"/>
  <c r="Q28" s="1"/>
  <c r="I23"/>
  <c r="J23" s="1"/>
  <c r="K23" s="1"/>
  <c r="L23" s="1"/>
  <c r="M23" s="1"/>
  <c r="N23" s="1"/>
  <c r="O23" s="1"/>
  <c r="P23" s="1"/>
  <c r="Q23" s="1"/>
  <c r="J22"/>
  <c r="K22" s="1"/>
  <c r="L22" s="1"/>
  <c r="M22" s="1"/>
  <c r="N22" s="1"/>
  <c r="O22" s="1"/>
  <c r="P22" s="1"/>
  <c r="Q22" s="1"/>
  <c r="J19"/>
  <c r="J17"/>
  <c r="K17" s="1"/>
  <c r="L17" s="1"/>
  <c r="M17" s="1"/>
  <c r="N17" s="1"/>
  <c r="O17" s="1"/>
  <c r="P17" s="1"/>
  <c r="Q17" s="1"/>
  <c r="I16"/>
  <c r="J16" s="1"/>
  <c r="K16" s="1"/>
  <c r="L16" s="1"/>
  <c r="M16" s="1"/>
  <c r="N16" s="1"/>
  <c r="O16" s="1"/>
  <c r="P16" s="1"/>
  <c r="Q16" s="1"/>
  <c r="H10"/>
  <c r="H34" s="1"/>
  <c r="H11"/>
  <c r="H35" s="1"/>
  <c r="H12"/>
  <c r="H36" s="1"/>
  <c r="I13"/>
  <c r="I37" s="1"/>
  <c r="K25" l="1"/>
  <c r="J21"/>
  <c r="K19"/>
  <c r="J15"/>
  <c r="H33"/>
  <c r="K14"/>
  <c r="J38"/>
  <c r="J13"/>
  <c r="J37" s="1"/>
  <c r="E23"/>
  <c r="E17"/>
  <c r="E28"/>
  <c r="J29"/>
  <c r="K29" s="1"/>
  <c r="L29" s="1"/>
  <c r="M29" s="1"/>
  <c r="N29" s="1"/>
  <c r="O29" s="1"/>
  <c r="P29" s="1"/>
  <c r="Q29" s="1"/>
  <c r="J24"/>
  <c r="K24" s="1"/>
  <c r="L24" s="1"/>
  <c r="M24" s="1"/>
  <c r="N24" s="1"/>
  <c r="O24" s="1"/>
  <c r="P24" s="1"/>
  <c r="Q24" s="1"/>
  <c r="E16"/>
  <c r="E26"/>
  <c r="E22"/>
  <c r="E20"/>
  <c r="E31"/>
  <c r="I10"/>
  <c r="I11"/>
  <c r="I35" s="1"/>
  <c r="I12"/>
  <c r="I39"/>
  <c r="I52"/>
  <c r="J52" s="1"/>
  <c r="K52" s="1"/>
  <c r="L52" s="1"/>
  <c r="M52" s="1"/>
  <c r="N52" s="1"/>
  <c r="O52" s="1"/>
  <c r="P52" s="1"/>
  <c r="Q52" s="1"/>
  <c r="I40"/>
  <c r="J40" s="1"/>
  <c r="K40" s="1"/>
  <c r="L40" s="1"/>
  <c r="M40" s="1"/>
  <c r="N40" s="1"/>
  <c r="O40" s="1"/>
  <c r="P40" s="1"/>
  <c r="Q40" s="1"/>
  <c r="F40"/>
  <c r="F9"/>
  <c r="J9" i="1"/>
  <c r="K9"/>
  <c r="L9"/>
  <c r="M9"/>
  <c r="N9"/>
  <c r="O9"/>
  <c r="P9"/>
  <c r="Q9"/>
  <c r="R9"/>
  <c r="S9"/>
  <c r="L25" i="3" l="1"/>
  <c r="K21"/>
  <c r="L19"/>
  <c r="K15"/>
  <c r="I34"/>
  <c r="L14"/>
  <c r="K38"/>
  <c r="J12"/>
  <c r="I36"/>
  <c r="K13"/>
  <c r="K37" s="1"/>
  <c r="E29"/>
  <c r="E24"/>
  <c r="E46"/>
  <c r="J10"/>
  <c r="E58"/>
  <c r="E53" s="1"/>
  <c r="E54"/>
  <c r="E52"/>
  <c r="E44"/>
  <c r="E42"/>
  <c r="E40"/>
  <c r="J39"/>
  <c r="K39" s="1"/>
  <c r="L39" s="1"/>
  <c r="M39" s="1"/>
  <c r="N39" s="1"/>
  <c r="O39" s="1"/>
  <c r="P39" s="1"/>
  <c r="Q39" s="1"/>
  <c r="J11"/>
  <c r="E56"/>
  <c r="G13" i="1"/>
  <c r="M25" i="3" l="1"/>
  <c r="L21"/>
  <c r="M19"/>
  <c r="L15"/>
  <c r="K10"/>
  <c r="J34"/>
  <c r="M14"/>
  <c r="L38"/>
  <c r="K11"/>
  <c r="J35"/>
  <c r="I33"/>
  <c r="K12"/>
  <c r="J36"/>
  <c r="L13"/>
  <c r="L37" s="1"/>
  <c r="E49"/>
  <c r="E39"/>
  <c r="E41"/>
  <c r="E45"/>
  <c r="E55"/>
  <c r="E47"/>
  <c r="E57"/>
  <c r="E50"/>
  <c r="G66" i="1"/>
  <c r="H66"/>
  <c r="I66"/>
  <c r="F66"/>
  <c r="N25" i="3" l="1"/>
  <c r="M21"/>
  <c r="N19"/>
  <c r="M15"/>
  <c r="L12"/>
  <c r="K36"/>
  <c r="N14"/>
  <c r="M38"/>
  <c r="J33"/>
  <c r="L11"/>
  <c r="K35"/>
  <c r="L10"/>
  <c r="K34"/>
  <c r="K33" s="1"/>
  <c r="M13"/>
  <c r="M37" s="1"/>
  <c r="E66" i="1"/>
  <c r="E48" i="3"/>
  <c r="G69" i="1"/>
  <c r="O25" i="3" l="1"/>
  <c r="N21"/>
  <c r="O19"/>
  <c r="N15"/>
  <c r="O14"/>
  <c r="N38"/>
  <c r="M10"/>
  <c r="L34"/>
  <c r="M11"/>
  <c r="L35"/>
  <c r="M12"/>
  <c r="L36"/>
  <c r="N13"/>
  <c r="N37" s="1"/>
  <c r="G19" i="1"/>
  <c r="G43" s="1"/>
  <c r="P25" i="3" l="1"/>
  <c r="O21"/>
  <c r="P19"/>
  <c r="O15"/>
  <c r="N12"/>
  <c r="M36"/>
  <c r="N11"/>
  <c r="M35"/>
  <c r="N10"/>
  <c r="M34"/>
  <c r="M33" s="1"/>
  <c r="L33"/>
  <c r="P14"/>
  <c r="O38"/>
  <c r="O13"/>
  <c r="O37" s="1"/>
  <c r="G9" i="1"/>
  <c r="G70"/>
  <c r="Q25" i="3" l="1"/>
  <c r="P21"/>
  <c r="Q19"/>
  <c r="Q15" s="1"/>
  <c r="P15"/>
  <c r="E19"/>
  <c r="O11"/>
  <c r="N35"/>
  <c r="O10"/>
  <c r="N34"/>
  <c r="Q14"/>
  <c r="Q38" s="1"/>
  <c r="P38"/>
  <c r="E38" s="1"/>
  <c r="O12"/>
  <c r="N36"/>
  <c r="P13"/>
  <c r="P37" s="1"/>
  <c r="F13" i="1"/>
  <c r="Q21" i="3" l="1"/>
  <c r="E21" s="1"/>
  <c r="E25"/>
  <c r="E15"/>
  <c r="P11"/>
  <c r="O35"/>
  <c r="P12"/>
  <c r="O36"/>
  <c r="N33"/>
  <c r="E14"/>
  <c r="P10"/>
  <c r="O34"/>
  <c r="O33" s="1"/>
  <c r="Q13"/>
  <c r="F12" i="1"/>
  <c r="F24"/>
  <c r="G44"/>
  <c r="H44"/>
  <c r="I44"/>
  <c r="F44"/>
  <c r="G56"/>
  <c r="H43"/>
  <c r="I43"/>
  <c r="F43"/>
  <c r="G42"/>
  <c r="H42"/>
  <c r="I42"/>
  <c r="G41"/>
  <c r="H41"/>
  <c r="I41"/>
  <c r="F41"/>
  <c r="G40"/>
  <c r="H40"/>
  <c r="I40"/>
  <c r="F40"/>
  <c r="F53" s="1"/>
  <c r="G33"/>
  <c r="H33"/>
  <c r="I33"/>
  <c r="F33"/>
  <c r="G27"/>
  <c r="H27"/>
  <c r="I27"/>
  <c r="F27"/>
  <c r="G21"/>
  <c r="H21"/>
  <c r="I21"/>
  <c r="F21"/>
  <c r="G15"/>
  <c r="H15"/>
  <c r="I15"/>
  <c r="F15"/>
  <c r="H9"/>
  <c r="I9"/>
  <c r="Q37" i="3" l="1"/>
  <c r="E37" s="1"/>
  <c r="Q10"/>
  <c r="P34"/>
  <c r="Q12"/>
  <c r="Q36" s="1"/>
  <c r="E36" s="1"/>
  <c r="P36"/>
  <c r="E12"/>
  <c r="Q11"/>
  <c r="Q35" s="1"/>
  <c r="E35" s="1"/>
  <c r="P35"/>
  <c r="E13"/>
  <c r="F42" i="1"/>
  <c r="E53"/>
  <c r="F9"/>
  <c r="E9" s="1"/>
  <c r="E43"/>
  <c r="E40"/>
  <c r="E41"/>
  <c r="E42"/>
  <c r="E34"/>
  <c r="E22"/>
  <c r="P33" i="3" l="1"/>
  <c r="E11"/>
  <c r="Q34"/>
  <c r="E10"/>
  <c r="E9"/>
  <c r="I67" i="1"/>
  <c r="H67"/>
  <c r="E16"/>
  <c r="E10"/>
  <c r="Q33" i="3" l="1"/>
  <c r="E34"/>
  <c r="I70" i="1"/>
  <c r="H70"/>
  <c r="H69"/>
  <c r="F69"/>
  <c r="I68"/>
  <c r="H68"/>
  <c r="G68"/>
  <c r="G67"/>
  <c r="F67"/>
  <c r="I64"/>
  <c r="H64"/>
  <c r="G64"/>
  <c r="F64"/>
  <c r="I63"/>
  <c r="H63"/>
  <c r="G63"/>
  <c r="F63"/>
  <c r="I62"/>
  <c r="H62"/>
  <c r="G62"/>
  <c r="F62"/>
  <c r="I61"/>
  <c r="I59" s="1"/>
  <c r="H61"/>
  <c r="H59" s="1"/>
  <c r="G61"/>
  <c r="F61"/>
  <c r="F59" s="1"/>
  <c r="E51"/>
  <c r="E50"/>
  <c r="E49"/>
  <c r="E48"/>
  <c r="I46"/>
  <c r="H46"/>
  <c r="G46"/>
  <c r="F46"/>
  <c r="I57"/>
  <c r="H57"/>
  <c r="G57"/>
  <c r="H56"/>
  <c r="I55"/>
  <c r="H55"/>
  <c r="G55"/>
  <c r="I54"/>
  <c r="G54"/>
  <c r="E38"/>
  <c r="E37"/>
  <c r="E36"/>
  <c r="E35"/>
  <c r="E33"/>
  <c r="E32"/>
  <c r="E31"/>
  <c r="E30"/>
  <c r="E26"/>
  <c r="E25"/>
  <c r="E24"/>
  <c r="E23"/>
  <c r="E21"/>
  <c r="E20"/>
  <c r="E19"/>
  <c r="E18"/>
  <c r="E17"/>
  <c r="F70"/>
  <c r="I69"/>
  <c r="E13"/>
  <c r="F68"/>
  <c r="E12"/>
  <c r="E11"/>
  <c r="I39"/>
  <c r="H39"/>
  <c r="H65" l="1"/>
  <c r="I65"/>
  <c r="E67"/>
  <c r="F65"/>
  <c r="G65"/>
  <c r="G52"/>
  <c r="E61"/>
  <c r="E62"/>
  <c r="E46"/>
  <c r="G59"/>
  <c r="E59" s="1"/>
  <c r="E63"/>
  <c r="G39"/>
  <c r="E64"/>
  <c r="E27"/>
  <c r="E15"/>
  <c r="E69"/>
  <c r="E68"/>
  <c r="F54"/>
  <c r="H54"/>
  <c r="H52" s="1"/>
  <c r="F56"/>
  <c r="E14"/>
  <c r="E70" s="1"/>
  <c r="E44"/>
  <c r="E65" l="1"/>
  <c r="E54"/>
  <c r="F39"/>
  <c r="E39" s="1"/>
  <c r="F55"/>
  <c r="E55" s="1"/>
  <c r="F57"/>
  <c r="E57" s="1"/>
  <c r="I56"/>
  <c r="I52" s="1"/>
  <c r="F52" l="1"/>
  <c r="E52" s="1"/>
  <c r="E56"/>
  <c r="E33" i="3"/>
</calcChain>
</file>

<file path=xl/sharedStrings.xml><?xml version="1.0" encoding="utf-8"?>
<sst xmlns="http://schemas.openxmlformats.org/spreadsheetml/2006/main" count="169" uniqueCount="39">
  <si>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</si>
  <si>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</si>
  <si>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</si>
  <si>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</si>
  <si>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</si>
  <si>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</si>
  <si>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</si>
  <si>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</si>
  <si>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</si>
  <si>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</si>
  <si>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</si>
  <si>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</si>
  <si>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</si>
  <si>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</si>
  <si>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</si>
  <si>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</si>
  <si>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</si>
  <si>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</si>
  <si>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</si>
  <si>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</si>
  <si>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</si>
  <si>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</si>
  <si>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</si>
  <si>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</si>
  <si>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</si>
  <si>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</si>
  <si>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</si>
  <si>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</si>
  <si>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</si>
  <si>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</si>
  <si>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</si>
  <si>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</si>
  <si>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</si>
  <si>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</si>
  <si>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</si>
  <si>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</si>
  <si>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</si>
  <si>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</si>
  <si>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Содержание Парков, Скверов (4)</t>
  </si>
</sst>
</file>

<file path=xl/styles.xml><?xml version="1.0" encoding="utf-8"?>
<styleSheet xmlns="http://schemas.openxmlformats.org/spreadsheetml/2006/main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5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</xf>
    <xf numFmtId="165" fontId="1" fillId="0" borderId="1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Alignment="1" applyProtection="1">
      <alignment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center" wrapText="1"/>
    </xf>
    <xf numFmtId="165" fontId="3" fillId="0" borderId="0" xfId="0" applyNumberFormat="1" applyFont="1" applyFill="1" applyAlignment="1" applyProtection="1">
      <alignment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3" fillId="0" borderId="5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top" wrapText="1" indent="4"/>
    </xf>
    <xf numFmtId="49" fontId="4" fillId="0" borderId="5" xfId="0" applyNumberFormat="1" applyFont="1" applyFill="1" applyBorder="1" applyAlignment="1" applyProtection="1">
      <alignment horizontal="center" vertical="top" wrapText="1"/>
    </xf>
    <xf numFmtId="49" fontId="4" fillId="0" borderId="6" xfId="0" applyNumberFormat="1" applyFont="1" applyFill="1" applyBorder="1" applyAlignment="1" applyProtection="1">
      <alignment horizontal="center" vertical="top" wrapText="1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49" fontId="4" fillId="0" borderId="8" xfId="0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Fill="1" applyBorder="1" applyAlignment="1" applyProtection="1">
      <alignment horizontal="center" vertical="top" wrapText="1"/>
    </xf>
    <xf numFmtId="49" fontId="4" fillId="0" borderId="10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Alignment="1" applyProtection="1">
      <alignment horizontal="center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S70"/>
  <sheetViews>
    <sheetView view="pageBreakPreview" zoomScale="85" zoomScaleNormal="85" zoomScaleSheetLayoutView="85" workbookViewId="0">
      <selection activeCell="G25" sqref="G25"/>
    </sheetView>
  </sheetViews>
  <sheetFormatPr defaultRowHeight="16.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0" style="2" customWidth="1"/>
    <col min="11" max="11" width="12.5703125" style="2" customWidth="1"/>
    <col min="12" max="16384" width="9.140625" style="2"/>
  </cols>
  <sheetData>
    <row r="1" spans="1:19">
      <c r="B1" s="1"/>
      <c r="C1" s="1"/>
      <c r="D1" s="1"/>
      <c r="E1" s="1"/>
      <c r="F1" s="1"/>
      <c r="G1" s="1"/>
      <c r="H1" s="1"/>
      <c r="I1" s="1"/>
    </row>
    <row r="2" spans="1:19">
      <c r="B2" s="1"/>
      <c r="C2" s="1"/>
      <c r="D2" s="1"/>
      <c r="E2" s="1"/>
      <c r="F2" s="1"/>
      <c r="G2" s="1"/>
      <c r="H2" s="28" t="s">
        <v>0</v>
      </c>
      <c r="I2" s="28"/>
    </row>
    <row r="3" spans="1:19">
      <c r="B3" s="1"/>
      <c r="C3" s="1"/>
      <c r="D3" s="1"/>
      <c r="E3" s="1"/>
      <c r="F3" s="1"/>
      <c r="G3" s="1"/>
      <c r="H3" s="1"/>
      <c r="I3" s="1"/>
    </row>
    <row r="4" spans="1:19">
      <c r="A4" s="28" t="s">
        <v>1</v>
      </c>
      <c r="B4" s="28"/>
      <c r="C4" s="28"/>
      <c r="D4" s="28"/>
      <c r="E4" s="28"/>
      <c r="F4" s="28"/>
      <c r="G4" s="28"/>
      <c r="H4" s="28"/>
      <c r="I4" s="28"/>
    </row>
    <row r="5" spans="1:19">
      <c r="B5" s="1"/>
      <c r="C5" s="1"/>
      <c r="D5" s="1"/>
      <c r="E5" s="1"/>
      <c r="F5" s="1"/>
      <c r="G5" s="1"/>
      <c r="H5" s="1"/>
      <c r="I5" s="1"/>
    </row>
    <row r="6" spans="1:19" s="3" customFormat="1">
      <c r="A6" s="29" t="s">
        <v>2</v>
      </c>
      <c r="B6" s="29" t="s">
        <v>3</v>
      </c>
      <c r="C6" s="29" t="s">
        <v>4</v>
      </c>
      <c r="D6" s="29" t="s">
        <v>5</v>
      </c>
      <c r="E6" s="29" t="s">
        <v>6</v>
      </c>
      <c r="F6" s="29"/>
      <c r="G6" s="29"/>
      <c r="H6" s="29"/>
      <c r="I6" s="30"/>
    </row>
    <row r="7" spans="1:19" s="3" customFormat="1">
      <c r="A7" s="29"/>
      <c r="B7" s="29"/>
      <c r="C7" s="29"/>
      <c r="D7" s="29"/>
      <c r="E7" s="10" t="s">
        <v>7</v>
      </c>
      <c r="F7" s="10" t="s">
        <v>8</v>
      </c>
      <c r="G7" s="10" t="s">
        <v>9</v>
      </c>
      <c r="H7" s="10" t="s">
        <v>10</v>
      </c>
      <c r="I7" s="12" t="s">
        <v>11</v>
      </c>
      <c r="J7" s="7">
        <v>2021</v>
      </c>
      <c r="K7" s="7">
        <v>2022</v>
      </c>
      <c r="L7" s="7">
        <v>2023</v>
      </c>
      <c r="M7" s="7">
        <v>2024</v>
      </c>
      <c r="N7" s="7">
        <v>2025</v>
      </c>
      <c r="O7" s="7">
        <v>2026</v>
      </c>
      <c r="P7" s="7">
        <v>2027</v>
      </c>
      <c r="Q7" s="7">
        <v>2028</v>
      </c>
      <c r="R7" s="7">
        <v>2029</v>
      </c>
      <c r="S7" s="7">
        <v>2030</v>
      </c>
    </row>
    <row r="8" spans="1:19" s="3" customForma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2">
        <v>9</v>
      </c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s="3" customFormat="1">
      <c r="A9" s="30" t="s">
        <v>12</v>
      </c>
      <c r="B9" s="33" t="s">
        <v>13</v>
      </c>
      <c r="C9" s="29" t="s">
        <v>14</v>
      </c>
      <c r="D9" s="4" t="s">
        <v>15</v>
      </c>
      <c r="E9" s="5">
        <f t="shared" ref="E9:E27" si="0">SUM(F9:I9)</f>
        <v>141319.70765999999</v>
      </c>
      <c r="F9" s="5">
        <f>SUM(F10:F14)</f>
        <v>61057.437269999995</v>
      </c>
      <c r="G9" s="5">
        <f>SUM(G10:G14)</f>
        <v>39039.270389999998</v>
      </c>
      <c r="H9" s="5">
        <f t="shared" ref="H9:S9" si="1">SUM(H10:H14)</f>
        <v>22178</v>
      </c>
      <c r="I9" s="5">
        <f t="shared" si="1"/>
        <v>19045</v>
      </c>
      <c r="J9" s="5">
        <f t="shared" si="1"/>
        <v>0</v>
      </c>
      <c r="K9" s="5">
        <f t="shared" si="1"/>
        <v>0</v>
      </c>
      <c r="L9" s="5">
        <f t="shared" si="1"/>
        <v>0</v>
      </c>
      <c r="M9" s="5">
        <f t="shared" si="1"/>
        <v>0</v>
      </c>
      <c r="N9" s="5">
        <f t="shared" si="1"/>
        <v>0</v>
      </c>
      <c r="O9" s="5">
        <f t="shared" si="1"/>
        <v>0</v>
      </c>
      <c r="P9" s="5">
        <f t="shared" si="1"/>
        <v>0</v>
      </c>
      <c r="Q9" s="5">
        <f t="shared" si="1"/>
        <v>0</v>
      </c>
      <c r="R9" s="5">
        <f t="shared" si="1"/>
        <v>0</v>
      </c>
      <c r="S9" s="5">
        <f t="shared" si="1"/>
        <v>0</v>
      </c>
    </row>
    <row r="10" spans="1:19" s="3" customFormat="1">
      <c r="A10" s="31"/>
      <c r="B10" s="34"/>
      <c r="C10" s="29"/>
      <c r="D10" s="11" t="s">
        <v>33</v>
      </c>
      <c r="E10" s="6">
        <f t="shared" si="0"/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3" customFormat="1" ht="33">
      <c r="A11" s="31"/>
      <c r="B11" s="34"/>
      <c r="C11" s="29"/>
      <c r="D11" s="11" t="s">
        <v>16</v>
      </c>
      <c r="E11" s="6">
        <f t="shared" si="0"/>
        <v>0</v>
      </c>
      <c r="F11" s="6">
        <v>0</v>
      </c>
      <c r="G11" s="6">
        <v>0</v>
      </c>
      <c r="H11" s="6">
        <v>0</v>
      </c>
      <c r="I11" s="6">
        <v>0</v>
      </c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3" customFormat="1">
      <c r="A12" s="31"/>
      <c r="B12" s="34"/>
      <c r="C12" s="29"/>
      <c r="D12" s="11" t="s">
        <v>17</v>
      </c>
      <c r="E12" s="6">
        <f t="shared" si="0"/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J12" s="7"/>
      <c r="K12" s="13"/>
      <c r="L12" s="7"/>
      <c r="M12" s="7"/>
      <c r="N12" s="7"/>
      <c r="O12" s="7"/>
      <c r="P12" s="7"/>
      <c r="Q12" s="7"/>
      <c r="R12" s="7"/>
      <c r="S12" s="7"/>
    </row>
    <row r="13" spans="1:19" s="3" customFormat="1" ht="33">
      <c r="A13" s="31"/>
      <c r="B13" s="34"/>
      <c r="C13" s="29"/>
      <c r="D13" s="11" t="s">
        <v>18</v>
      </c>
      <c r="E13" s="6">
        <f t="shared" si="0"/>
        <v>86370.965599999996</v>
      </c>
      <c r="F13" s="6">
        <f>27117.71543-F19+500+21.97978</f>
        <v>27527.695210000002</v>
      </c>
      <c r="G13" s="6">
        <f>15134.6362-152.66578+2885.6232-1588.30903+1226.45052+114.53528</f>
        <v>17620.270389999998</v>
      </c>
      <c r="H13" s="6">
        <v>22178</v>
      </c>
      <c r="I13" s="6">
        <v>19045</v>
      </c>
      <c r="J13" s="7"/>
      <c r="K13" s="13"/>
      <c r="L13" s="7"/>
      <c r="M13" s="7"/>
      <c r="N13" s="7"/>
      <c r="O13" s="7"/>
      <c r="P13" s="7"/>
      <c r="Q13" s="7"/>
      <c r="R13" s="7"/>
      <c r="S13" s="7"/>
    </row>
    <row r="14" spans="1:19" s="3" customFormat="1">
      <c r="A14" s="31"/>
      <c r="B14" s="34"/>
      <c r="C14" s="29"/>
      <c r="D14" s="11" t="s">
        <v>19</v>
      </c>
      <c r="E14" s="6">
        <f t="shared" si="0"/>
        <v>21419</v>
      </c>
      <c r="F14" s="6">
        <v>0</v>
      </c>
      <c r="G14" s="6">
        <v>21419</v>
      </c>
      <c r="H14" s="6">
        <v>0</v>
      </c>
      <c r="I14" s="6">
        <v>0</v>
      </c>
      <c r="J14" s="7"/>
      <c r="K14" s="13"/>
      <c r="L14" s="7"/>
      <c r="M14" s="7"/>
      <c r="N14" s="7"/>
      <c r="O14" s="7"/>
      <c r="P14" s="7"/>
      <c r="Q14" s="7"/>
      <c r="R14" s="7"/>
      <c r="S14" s="7"/>
    </row>
    <row r="15" spans="1:19" s="3" customFormat="1">
      <c r="A15" s="31"/>
      <c r="B15" s="34"/>
      <c r="C15" s="30" t="s">
        <v>20</v>
      </c>
      <c r="D15" s="4" t="s">
        <v>15</v>
      </c>
      <c r="E15" s="5">
        <f t="shared" si="0"/>
        <v>464.66578000000004</v>
      </c>
      <c r="F15" s="5">
        <f>SUM(F16:F20)</f>
        <v>112</v>
      </c>
      <c r="G15" s="5">
        <f t="shared" ref="G15:I15" si="2">SUM(G16:G20)</f>
        <v>152.66578000000001</v>
      </c>
      <c r="H15" s="5">
        <f t="shared" si="2"/>
        <v>100</v>
      </c>
      <c r="I15" s="5">
        <f t="shared" si="2"/>
        <v>100</v>
      </c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s="3" customFormat="1">
      <c r="A16" s="31"/>
      <c r="B16" s="34"/>
      <c r="C16" s="31"/>
      <c r="D16" s="11" t="s">
        <v>33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s="3" customFormat="1" ht="33">
      <c r="A17" s="31"/>
      <c r="B17" s="34"/>
      <c r="C17" s="31"/>
      <c r="D17" s="11" t="s">
        <v>16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s="3" customFormat="1">
      <c r="A18" s="31"/>
      <c r="B18" s="34"/>
      <c r="C18" s="31"/>
      <c r="D18" s="11" t="s">
        <v>17</v>
      </c>
      <c r="E18" s="6">
        <f t="shared" si="0"/>
        <v>0</v>
      </c>
      <c r="F18" s="6">
        <v>0</v>
      </c>
      <c r="G18" s="6">
        <v>0</v>
      </c>
      <c r="H18" s="6">
        <v>0</v>
      </c>
      <c r="I18" s="6">
        <v>0</v>
      </c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s="3" customFormat="1" ht="33">
      <c r="A19" s="31"/>
      <c r="B19" s="34"/>
      <c r="C19" s="31"/>
      <c r="D19" s="11" t="s">
        <v>18</v>
      </c>
      <c r="E19" s="6">
        <f t="shared" si="0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s="3" customFormat="1">
      <c r="A20" s="32"/>
      <c r="B20" s="35"/>
      <c r="C20" s="32"/>
      <c r="D20" s="11" t="s">
        <v>19</v>
      </c>
      <c r="E20" s="6">
        <f t="shared" si="0"/>
        <v>0</v>
      </c>
      <c r="F20" s="6">
        <v>0</v>
      </c>
      <c r="G20" s="6">
        <v>0</v>
      </c>
      <c r="H20" s="6">
        <v>0</v>
      </c>
      <c r="I20" s="6">
        <v>0</v>
      </c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s="3" customFormat="1">
      <c r="A21" s="29" t="s">
        <v>21</v>
      </c>
      <c r="B21" s="36" t="s">
        <v>22</v>
      </c>
      <c r="C21" s="29" t="s">
        <v>14</v>
      </c>
      <c r="D21" s="11" t="s">
        <v>15</v>
      </c>
      <c r="E21" s="5">
        <f t="shared" si="0"/>
        <v>37083.500230000005</v>
      </c>
      <c r="F21" s="5">
        <f>SUM(F22:F26)</f>
        <v>37083.500230000005</v>
      </c>
      <c r="G21" s="5">
        <f t="shared" ref="G21:I21" si="3">SUM(G22:G26)</f>
        <v>0</v>
      </c>
      <c r="H21" s="5">
        <f t="shared" si="3"/>
        <v>0</v>
      </c>
      <c r="I21" s="5">
        <f t="shared" si="3"/>
        <v>0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s="3" customFormat="1">
      <c r="A22" s="29"/>
      <c r="B22" s="36"/>
      <c r="C22" s="29"/>
      <c r="D22" s="11" t="s">
        <v>33</v>
      </c>
      <c r="E22" s="6">
        <f t="shared" si="0"/>
        <v>848.11022000000003</v>
      </c>
      <c r="F22" s="6">
        <v>848.11022000000003</v>
      </c>
      <c r="G22" s="5"/>
      <c r="H22" s="5"/>
      <c r="I22" s="5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s="3" customFormat="1" ht="33">
      <c r="A23" s="29"/>
      <c r="B23" s="36"/>
      <c r="C23" s="29"/>
      <c r="D23" s="11" t="s">
        <v>16</v>
      </c>
      <c r="E23" s="6">
        <f t="shared" si="0"/>
        <v>3615.6277700000001</v>
      </c>
      <c r="F23" s="6">
        <v>3615.6277700000001</v>
      </c>
      <c r="G23" s="6">
        <v>0</v>
      </c>
      <c r="H23" s="6">
        <v>0</v>
      </c>
      <c r="I23" s="6">
        <v>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s="3" customFormat="1">
      <c r="A24" s="29"/>
      <c r="B24" s="36"/>
      <c r="C24" s="29"/>
      <c r="D24" s="11" t="s">
        <v>17</v>
      </c>
      <c r="E24" s="6">
        <f t="shared" si="0"/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s="3" customFormat="1" ht="33">
      <c r="A25" s="29"/>
      <c r="B25" s="36"/>
      <c r="C25" s="29"/>
      <c r="D25" s="11" t="s">
        <v>18</v>
      </c>
      <c r="E25" s="6">
        <f t="shared" si="0"/>
        <v>10092.68224</v>
      </c>
      <c r="F25" s="6">
        <v>10092.68224</v>
      </c>
      <c r="G25" s="6">
        <v>0</v>
      </c>
      <c r="H25" s="6">
        <v>0</v>
      </c>
      <c r="I25" s="6">
        <v>0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s="3" customFormat="1">
      <c r="A26" s="29"/>
      <c r="B26" s="36"/>
      <c r="C26" s="29"/>
      <c r="D26" s="11" t="s">
        <v>19</v>
      </c>
      <c r="E26" s="6">
        <f t="shared" si="0"/>
        <v>0</v>
      </c>
      <c r="F26" s="6">
        <v>0</v>
      </c>
      <c r="G26" s="6">
        <v>0</v>
      </c>
      <c r="H26" s="6">
        <v>0</v>
      </c>
      <c r="I26" s="6">
        <v>0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s="3" customFormat="1">
      <c r="A27" s="29" t="s">
        <v>23</v>
      </c>
      <c r="B27" s="36" t="s">
        <v>24</v>
      </c>
      <c r="C27" s="29" t="s">
        <v>14</v>
      </c>
      <c r="D27" s="11" t="s">
        <v>15</v>
      </c>
      <c r="E27" s="5">
        <f t="shared" si="0"/>
        <v>9316.2000000000007</v>
      </c>
      <c r="F27" s="5">
        <f>SUM(F28:F32)</f>
        <v>9316.2000000000007</v>
      </c>
      <c r="G27" s="5">
        <f t="shared" ref="G27:I27" si="4">SUM(G28:G32)</f>
        <v>0</v>
      </c>
      <c r="H27" s="5">
        <f t="shared" si="4"/>
        <v>0</v>
      </c>
      <c r="I27" s="5">
        <f t="shared" si="4"/>
        <v>0</v>
      </c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s="3" customFormat="1">
      <c r="A28" s="29"/>
      <c r="B28" s="36"/>
      <c r="C28" s="29"/>
      <c r="D28" s="11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s="3" customFormat="1" ht="33">
      <c r="A29" s="29"/>
      <c r="B29" s="36"/>
      <c r="C29" s="29"/>
      <c r="D29" s="11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s="3" customFormat="1">
      <c r="A30" s="29"/>
      <c r="B30" s="36"/>
      <c r="C30" s="29"/>
      <c r="D30" s="11" t="s">
        <v>17</v>
      </c>
      <c r="E30" s="6">
        <f t="shared" ref="E30:E38" si="5"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s="3" customFormat="1" ht="33">
      <c r="A31" s="29"/>
      <c r="B31" s="36"/>
      <c r="C31" s="29"/>
      <c r="D31" s="11" t="s">
        <v>18</v>
      </c>
      <c r="E31" s="6">
        <f t="shared" si="5"/>
        <v>0</v>
      </c>
      <c r="F31" s="6">
        <v>0</v>
      </c>
      <c r="G31" s="6">
        <v>0</v>
      </c>
      <c r="H31" s="6">
        <v>0</v>
      </c>
      <c r="I31" s="6">
        <v>0</v>
      </c>
      <c r="J31" s="7"/>
      <c r="K31" s="7"/>
      <c r="L31" s="7"/>
      <c r="M31" s="7"/>
      <c r="N31" s="7"/>
      <c r="O31" s="7"/>
      <c r="P31" s="7"/>
      <c r="Q31" s="7"/>
      <c r="R31" s="7"/>
      <c r="S31" s="7"/>
    </row>
    <row r="32" spans="1:19" s="3" customFormat="1">
      <c r="A32" s="29"/>
      <c r="B32" s="36"/>
      <c r="C32" s="29"/>
      <c r="D32" s="11" t="s">
        <v>19</v>
      </c>
      <c r="E32" s="6">
        <f t="shared" si="5"/>
        <v>0</v>
      </c>
      <c r="F32" s="6">
        <v>0</v>
      </c>
      <c r="G32" s="6">
        <v>0</v>
      </c>
      <c r="H32" s="6">
        <v>0</v>
      </c>
      <c r="I32" s="6">
        <v>0</v>
      </c>
      <c r="J32" s="7"/>
      <c r="K32" s="7"/>
      <c r="L32" s="7"/>
      <c r="M32" s="7"/>
      <c r="N32" s="7"/>
      <c r="O32" s="7"/>
      <c r="P32" s="7"/>
      <c r="Q32" s="7"/>
      <c r="R32" s="7"/>
      <c r="S32" s="7"/>
    </row>
    <row r="33" spans="1:19" s="3" customFormat="1">
      <c r="A33" s="29" t="s">
        <v>25</v>
      </c>
      <c r="B33" s="36" t="s">
        <v>26</v>
      </c>
      <c r="C33" s="29" t="s">
        <v>14</v>
      </c>
      <c r="D33" s="11" t="s">
        <v>15</v>
      </c>
      <c r="E33" s="5">
        <f t="shared" si="5"/>
        <v>2525.2530000000002</v>
      </c>
      <c r="F33" s="5">
        <f>SUM(F34:F38)</f>
        <v>2525.2530000000002</v>
      </c>
      <c r="G33" s="5">
        <f t="shared" ref="G33:I33" si="6">SUM(G34:G38)</f>
        <v>0</v>
      </c>
      <c r="H33" s="5">
        <f t="shared" si="6"/>
        <v>0</v>
      </c>
      <c r="I33" s="5">
        <f t="shared" si="6"/>
        <v>0</v>
      </c>
      <c r="J33" s="7"/>
      <c r="K33" s="7"/>
      <c r="L33" s="7"/>
      <c r="M33" s="7"/>
      <c r="N33" s="7"/>
      <c r="O33" s="7"/>
      <c r="P33" s="7"/>
      <c r="Q33" s="7"/>
      <c r="R33" s="7"/>
      <c r="S33" s="7"/>
    </row>
    <row r="34" spans="1:19" s="3" customFormat="1">
      <c r="A34" s="29"/>
      <c r="B34" s="36"/>
      <c r="C34" s="29"/>
      <c r="D34" s="11" t="s">
        <v>33</v>
      </c>
      <c r="E34" s="6">
        <f t="shared" si="5"/>
        <v>0</v>
      </c>
      <c r="F34" s="6">
        <v>0</v>
      </c>
      <c r="G34" s="6">
        <v>0</v>
      </c>
      <c r="H34" s="6">
        <v>0</v>
      </c>
      <c r="I34" s="6">
        <v>0</v>
      </c>
      <c r="J34" s="7"/>
      <c r="K34" s="7"/>
      <c r="L34" s="7"/>
      <c r="M34" s="7"/>
      <c r="N34" s="7"/>
      <c r="O34" s="7"/>
      <c r="P34" s="7"/>
      <c r="Q34" s="7"/>
      <c r="R34" s="7"/>
      <c r="S34" s="7"/>
    </row>
    <row r="35" spans="1:19" s="3" customFormat="1" ht="33">
      <c r="A35" s="29"/>
      <c r="B35" s="36"/>
      <c r="C35" s="29"/>
      <c r="D35" s="11" t="s">
        <v>16</v>
      </c>
      <c r="E35" s="6">
        <f t="shared" si="5"/>
        <v>2500</v>
      </c>
      <c r="F35" s="6">
        <v>2500</v>
      </c>
      <c r="G35" s="6">
        <v>0</v>
      </c>
      <c r="H35" s="6">
        <v>0</v>
      </c>
      <c r="I35" s="6">
        <v>0</v>
      </c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3" customFormat="1">
      <c r="A36" s="29"/>
      <c r="B36" s="36"/>
      <c r="C36" s="29"/>
      <c r="D36" s="11" t="s">
        <v>17</v>
      </c>
      <c r="E36" s="6">
        <f t="shared" si="5"/>
        <v>0</v>
      </c>
      <c r="F36" s="6">
        <v>0</v>
      </c>
      <c r="G36" s="6">
        <v>0</v>
      </c>
      <c r="H36" s="6">
        <v>0</v>
      </c>
      <c r="I36" s="6">
        <v>0</v>
      </c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1:19" s="3" customFormat="1" ht="33">
      <c r="A37" s="29"/>
      <c r="B37" s="36"/>
      <c r="C37" s="29"/>
      <c r="D37" s="11" t="s">
        <v>18</v>
      </c>
      <c r="E37" s="6">
        <f t="shared" si="5"/>
        <v>25.253</v>
      </c>
      <c r="F37" s="6">
        <v>25.253</v>
      </c>
      <c r="G37" s="6">
        <v>0</v>
      </c>
      <c r="H37" s="6">
        <v>0</v>
      </c>
      <c r="I37" s="6">
        <v>0</v>
      </c>
      <c r="J37" s="7"/>
      <c r="K37" s="7"/>
      <c r="L37" s="7"/>
      <c r="M37" s="7"/>
      <c r="N37" s="7"/>
      <c r="O37" s="7"/>
      <c r="P37" s="7"/>
      <c r="Q37" s="7"/>
      <c r="R37" s="7"/>
      <c r="S37" s="7"/>
    </row>
    <row r="38" spans="1:19" s="3" customFormat="1">
      <c r="A38" s="29"/>
      <c r="B38" s="36"/>
      <c r="C38" s="29"/>
      <c r="D38" s="11" t="s">
        <v>19</v>
      </c>
      <c r="E38" s="5">
        <f t="shared" si="5"/>
        <v>0</v>
      </c>
      <c r="F38" s="6">
        <v>0</v>
      </c>
      <c r="G38" s="6">
        <v>0</v>
      </c>
      <c r="H38" s="6">
        <v>0</v>
      </c>
      <c r="I38" s="6">
        <v>0</v>
      </c>
      <c r="J38" s="7"/>
      <c r="K38" s="7"/>
      <c r="L38" s="7"/>
      <c r="M38" s="7"/>
      <c r="N38" s="7"/>
      <c r="O38" s="7"/>
      <c r="P38" s="7"/>
      <c r="Q38" s="7"/>
      <c r="R38" s="7"/>
      <c r="S38" s="7"/>
    </row>
    <row r="39" spans="1:19" s="3" customFormat="1">
      <c r="A39" s="43" t="s">
        <v>27</v>
      </c>
      <c r="B39" s="44"/>
      <c r="C39" s="49"/>
      <c r="D39" s="4" t="s">
        <v>15</v>
      </c>
      <c r="E39" s="5">
        <f t="shared" ref="E39:E44" si="7">F39+G39+H39+I39</f>
        <v>190709.32667000001</v>
      </c>
      <c r="F39" s="5">
        <f>F33+F27+F21+F15+F9</f>
        <v>110094.39050000001</v>
      </c>
      <c r="G39" s="5">
        <f t="shared" ref="G39:I39" si="8">G33+G27+G21+G15+G9</f>
        <v>39191.936170000001</v>
      </c>
      <c r="H39" s="5">
        <f t="shared" si="8"/>
        <v>22278</v>
      </c>
      <c r="I39" s="5">
        <f t="shared" si="8"/>
        <v>19145</v>
      </c>
      <c r="J39" s="7"/>
      <c r="K39" s="7"/>
      <c r="L39" s="7"/>
      <c r="M39" s="7"/>
      <c r="N39" s="7"/>
      <c r="O39" s="7"/>
      <c r="P39" s="7"/>
      <c r="Q39" s="7"/>
      <c r="R39" s="7"/>
      <c r="S39" s="7"/>
    </row>
    <row r="40" spans="1:19" s="3" customFormat="1">
      <c r="A40" s="45"/>
      <c r="B40" s="46"/>
      <c r="C40" s="49"/>
      <c r="D40" s="4" t="s">
        <v>33</v>
      </c>
      <c r="E40" s="5">
        <f t="shared" si="7"/>
        <v>848.11022000000003</v>
      </c>
      <c r="F40" s="5">
        <f>F10+F16+F22+F28+F34</f>
        <v>848.11022000000003</v>
      </c>
      <c r="G40" s="5">
        <f t="shared" ref="G40:I40" si="9">G10+G16+G22+G28+G34</f>
        <v>0</v>
      </c>
      <c r="H40" s="5">
        <f t="shared" si="9"/>
        <v>0</v>
      </c>
      <c r="I40" s="5">
        <f t="shared" si="9"/>
        <v>0</v>
      </c>
      <c r="J40" s="7"/>
      <c r="K40" s="7"/>
      <c r="L40" s="7"/>
      <c r="M40" s="7"/>
      <c r="N40" s="7"/>
      <c r="O40" s="7"/>
      <c r="P40" s="7"/>
      <c r="Q40" s="7"/>
      <c r="R40" s="7"/>
      <c r="S40" s="7"/>
    </row>
    <row r="41" spans="1:19" s="3" customFormat="1" ht="33">
      <c r="A41" s="45"/>
      <c r="B41" s="46"/>
      <c r="C41" s="49"/>
      <c r="D41" s="4" t="s">
        <v>16</v>
      </c>
      <c r="E41" s="5">
        <f t="shared" si="7"/>
        <v>6115.6277700000001</v>
      </c>
      <c r="F41" s="5">
        <f>F11+F17+F23+F29+F35</f>
        <v>6115.6277700000001</v>
      </c>
      <c r="G41" s="5">
        <f t="shared" ref="G41:I41" si="10">G11+G17+G23+G29+G35</f>
        <v>0</v>
      </c>
      <c r="H41" s="5">
        <f t="shared" si="10"/>
        <v>0</v>
      </c>
      <c r="I41" s="5">
        <f t="shared" si="10"/>
        <v>0</v>
      </c>
      <c r="J41" s="7"/>
      <c r="K41" s="7"/>
      <c r="L41" s="7"/>
      <c r="M41" s="7"/>
      <c r="N41" s="7"/>
      <c r="O41" s="7"/>
      <c r="P41" s="7"/>
      <c r="Q41" s="7"/>
      <c r="R41" s="7"/>
      <c r="S41" s="7"/>
    </row>
    <row r="42" spans="1:19" s="3" customFormat="1">
      <c r="A42" s="45"/>
      <c r="B42" s="46"/>
      <c r="C42" s="49"/>
      <c r="D42" s="4" t="s">
        <v>17</v>
      </c>
      <c r="E42" s="5">
        <f t="shared" si="7"/>
        <v>65373.022060000003</v>
      </c>
      <c r="F42" s="5">
        <f>F12+F18+F24+F30+F36</f>
        <v>65373.022060000003</v>
      </c>
      <c r="G42" s="5">
        <f t="shared" ref="G42:I42" si="11">G12+G18+G24+G30+G36</f>
        <v>0</v>
      </c>
      <c r="H42" s="5">
        <f t="shared" si="11"/>
        <v>0</v>
      </c>
      <c r="I42" s="5">
        <f t="shared" si="11"/>
        <v>0</v>
      </c>
      <c r="J42" s="7"/>
      <c r="K42" s="7"/>
      <c r="L42" s="7"/>
      <c r="M42" s="7"/>
      <c r="N42" s="7"/>
      <c r="O42" s="7"/>
      <c r="P42" s="7"/>
      <c r="Q42" s="7"/>
      <c r="R42" s="7"/>
      <c r="S42" s="7"/>
    </row>
    <row r="43" spans="1:19" s="3" customFormat="1" ht="33">
      <c r="A43" s="45"/>
      <c r="B43" s="46"/>
      <c r="C43" s="49"/>
      <c r="D43" s="4" t="s">
        <v>18</v>
      </c>
      <c r="E43" s="5">
        <f t="shared" si="7"/>
        <v>96953.566619999998</v>
      </c>
      <c r="F43" s="5">
        <f>F13+F19+F25+F31+F37</f>
        <v>37757.630449999997</v>
      </c>
      <c r="G43" s="5">
        <f>G13+G19+G25+G31+G37</f>
        <v>17772.936169999997</v>
      </c>
      <c r="H43" s="5">
        <f t="shared" ref="H43:I43" si="12">H13+H19+H25+H31+H37</f>
        <v>22278</v>
      </c>
      <c r="I43" s="5">
        <f t="shared" si="12"/>
        <v>19145</v>
      </c>
      <c r="J43" s="7"/>
      <c r="K43" s="7"/>
      <c r="L43" s="7"/>
      <c r="M43" s="7"/>
      <c r="N43" s="7"/>
      <c r="O43" s="7"/>
      <c r="P43" s="7"/>
      <c r="Q43" s="7"/>
      <c r="R43" s="7"/>
      <c r="S43" s="7"/>
    </row>
    <row r="44" spans="1:19" s="3" customFormat="1">
      <c r="A44" s="47"/>
      <c r="B44" s="48"/>
      <c r="C44" s="49"/>
      <c r="D44" s="4" t="s">
        <v>19</v>
      </c>
      <c r="E44" s="5">
        <f t="shared" si="7"/>
        <v>21419</v>
      </c>
      <c r="F44" s="5">
        <f>F14+F20+F26+F32+F38</f>
        <v>0</v>
      </c>
      <c r="G44" s="5">
        <f t="shared" ref="G44:I44" si="13">G14+G20+G26+G32+G38</f>
        <v>21419</v>
      </c>
      <c r="H44" s="5">
        <f t="shared" si="13"/>
        <v>0</v>
      </c>
      <c r="I44" s="5">
        <f t="shared" si="13"/>
        <v>0</v>
      </c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3" customFormat="1">
      <c r="A45" s="50" t="s">
        <v>28</v>
      </c>
      <c r="B45" s="50"/>
      <c r="C45" s="7"/>
      <c r="D45" s="7"/>
      <c r="E45" s="5"/>
      <c r="F45" s="5"/>
      <c r="G45" s="5"/>
      <c r="H45" s="5"/>
      <c r="I45" s="5"/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3" customFormat="1">
      <c r="A46" s="37" t="s">
        <v>29</v>
      </c>
      <c r="B46" s="38"/>
      <c r="C46" s="29"/>
      <c r="D46" s="11" t="s">
        <v>15</v>
      </c>
      <c r="E46" s="5">
        <f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3" customFormat="1">
      <c r="A47" s="39"/>
      <c r="B47" s="40"/>
      <c r="C47" s="29"/>
      <c r="D47" s="11" t="s">
        <v>33</v>
      </c>
      <c r="E47" s="5"/>
      <c r="F47" s="5"/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3" customFormat="1" ht="33">
      <c r="A48" s="39"/>
      <c r="B48" s="40"/>
      <c r="C48" s="29"/>
      <c r="D48" s="11" t="s">
        <v>16</v>
      </c>
      <c r="E48" s="5">
        <f t="shared" ref="E48:E57" si="14">SUM(F48:I48)</f>
        <v>0</v>
      </c>
      <c r="F48" s="5">
        <v>0</v>
      </c>
      <c r="G48" s="5">
        <v>0</v>
      </c>
      <c r="H48" s="5">
        <v>0</v>
      </c>
      <c r="I48" s="5">
        <v>0</v>
      </c>
      <c r="J48" s="7"/>
      <c r="K48" s="7"/>
      <c r="L48" s="7"/>
      <c r="M48" s="7"/>
      <c r="N48" s="7"/>
      <c r="O48" s="7"/>
      <c r="P48" s="7"/>
      <c r="Q48" s="7"/>
      <c r="R48" s="7"/>
      <c r="S48" s="7"/>
    </row>
    <row r="49" spans="1:19" s="3" customFormat="1">
      <c r="A49" s="39"/>
      <c r="B49" s="40"/>
      <c r="C49" s="29"/>
      <c r="D49" s="11" t="s">
        <v>17</v>
      </c>
      <c r="E49" s="5">
        <f t="shared" si="14"/>
        <v>0</v>
      </c>
      <c r="F49" s="5">
        <v>0</v>
      </c>
      <c r="G49" s="5">
        <v>0</v>
      </c>
      <c r="H49" s="5">
        <v>0</v>
      </c>
      <c r="I49" s="5">
        <v>0</v>
      </c>
      <c r="J49" s="7"/>
      <c r="K49" s="7"/>
      <c r="L49" s="7"/>
      <c r="M49" s="7"/>
      <c r="N49" s="7"/>
      <c r="O49" s="7"/>
      <c r="P49" s="7"/>
      <c r="Q49" s="7"/>
      <c r="R49" s="7"/>
      <c r="S49" s="7"/>
    </row>
    <row r="50" spans="1:19" s="3" customFormat="1" ht="33">
      <c r="A50" s="39"/>
      <c r="B50" s="40"/>
      <c r="C50" s="29"/>
      <c r="D50" s="11" t="s">
        <v>18</v>
      </c>
      <c r="E50" s="5">
        <f t="shared" si="14"/>
        <v>0</v>
      </c>
      <c r="F50" s="5">
        <v>0</v>
      </c>
      <c r="G50" s="5">
        <v>0</v>
      </c>
      <c r="H50" s="5">
        <v>0</v>
      </c>
      <c r="I50" s="5">
        <v>0</v>
      </c>
      <c r="J50" s="7"/>
      <c r="K50" s="7"/>
      <c r="L50" s="7"/>
      <c r="M50" s="7"/>
      <c r="N50" s="7"/>
      <c r="O50" s="7"/>
      <c r="P50" s="7"/>
      <c r="Q50" s="7"/>
      <c r="R50" s="7"/>
      <c r="S50" s="7"/>
    </row>
    <row r="51" spans="1:19" s="3" customFormat="1">
      <c r="A51" s="41"/>
      <c r="B51" s="42"/>
      <c r="C51" s="29"/>
      <c r="D51" s="11" t="s">
        <v>19</v>
      </c>
      <c r="E51" s="5">
        <f t="shared" si="14"/>
        <v>0</v>
      </c>
      <c r="F51" s="5">
        <v>0</v>
      </c>
      <c r="G51" s="5">
        <v>0</v>
      </c>
      <c r="H51" s="5">
        <v>0</v>
      </c>
      <c r="I51" s="5">
        <v>0</v>
      </c>
      <c r="J51" s="7"/>
      <c r="K51" s="7"/>
      <c r="L51" s="7"/>
      <c r="M51" s="7"/>
      <c r="N51" s="7"/>
      <c r="O51" s="7"/>
      <c r="P51" s="7"/>
      <c r="Q51" s="7"/>
      <c r="R51" s="7"/>
      <c r="S51" s="7"/>
    </row>
    <row r="52" spans="1:19" s="3" customFormat="1">
      <c r="A52" s="37" t="s">
        <v>30</v>
      </c>
      <c r="B52" s="38"/>
      <c r="C52" s="29"/>
      <c r="D52" s="4" t="s">
        <v>15</v>
      </c>
      <c r="E52" s="5">
        <f t="shared" si="14"/>
        <v>190709.32666999998</v>
      </c>
      <c r="F52" s="5">
        <f>SUM(F53:F57)</f>
        <v>110094.39049999999</v>
      </c>
      <c r="G52" s="5">
        <f>SUM(G54:G57)</f>
        <v>39191.936170000001</v>
      </c>
      <c r="H52" s="5">
        <f>SUM(H54:H57)</f>
        <v>22278</v>
      </c>
      <c r="I52" s="5">
        <f>SUM(I54:I57)</f>
        <v>19145</v>
      </c>
      <c r="J52" s="7"/>
      <c r="K52" s="7"/>
      <c r="L52" s="7"/>
      <c r="M52" s="7"/>
      <c r="N52" s="7"/>
      <c r="O52" s="7"/>
      <c r="P52" s="7"/>
      <c r="Q52" s="7"/>
      <c r="R52" s="7"/>
      <c r="S52" s="7"/>
    </row>
    <row r="53" spans="1:19" s="3" customFormat="1">
      <c r="A53" s="39"/>
      <c r="B53" s="40"/>
      <c r="C53" s="29"/>
      <c r="D53" s="11" t="s">
        <v>33</v>
      </c>
      <c r="E53" s="6">
        <f t="shared" si="14"/>
        <v>848.11022000000003</v>
      </c>
      <c r="F53" s="5">
        <f>F40</f>
        <v>848.11022000000003</v>
      </c>
      <c r="G53" s="5"/>
      <c r="H53" s="5"/>
      <c r="I53" s="5"/>
      <c r="J53" s="7"/>
      <c r="K53" s="7"/>
      <c r="L53" s="7"/>
      <c r="M53" s="7"/>
      <c r="N53" s="7"/>
      <c r="O53" s="7"/>
      <c r="P53" s="7"/>
      <c r="Q53" s="7"/>
      <c r="R53" s="7"/>
      <c r="S53" s="7"/>
    </row>
    <row r="54" spans="1:19" ht="33">
      <c r="A54" s="39"/>
      <c r="B54" s="40"/>
      <c r="C54" s="29"/>
      <c r="D54" s="11" t="s">
        <v>16</v>
      </c>
      <c r="E54" s="6">
        <f t="shared" si="14"/>
        <v>6115.6277700000001</v>
      </c>
      <c r="F54" s="6">
        <f>F41</f>
        <v>6115.6277700000001</v>
      </c>
      <c r="G54" s="6">
        <f t="shared" ref="G54:I54" si="15">G41</f>
        <v>0</v>
      </c>
      <c r="H54" s="6">
        <f t="shared" si="15"/>
        <v>0</v>
      </c>
      <c r="I54" s="6">
        <f t="shared" si="15"/>
        <v>0</v>
      </c>
      <c r="J54" s="14"/>
      <c r="K54" s="14"/>
      <c r="L54" s="14"/>
      <c r="M54" s="14"/>
      <c r="N54" s="14"/>
      <c r="O54" s="14"/>
      <c r="P54" s="14"/>
      <c r="Q54" s="14"/>
      <c r="R54" s="14"/>
      <c r="S54" s="14"/>
    </row>
    <row r="55" spans="1:19">
      <c r="A55" s="39"/>
      <c r="B55" s="40"/>
      <c r="C55" s="29"/>
      <c r="D55" s="11" t="s">
        <v>17</v>
      </c>
      <c r="E55" s="6">
        <f t="shared" si="14"/>
        <v>65373.022060000003</v>
      </c>
      <c r="F55" s="6">
        <f>F42</f>
        <v>65373.022060000003</v>
      </c>
      <c r="G55" s="6">
        <f t="shared" ref="G55:I57" si="16">G42</f>
        <v>0</v>
      </c>
      <c r="H55" s="6">
        <f t="shared" si="16"/>
        <v>0</v>
      </c>
      <c r="I55" s="6">
        <f t="shared" si="16"/>
        <v>0</v>
      </c>
      <c r="J55" s="14"/>
      <c r="K55" s="14"/>
      <c r="L55" s="14"/>
      <c r="M55" s="14"/>
      <c r="N55" s="14"/>
      <c r="O55" s="14"/>
      <c r="P55" s="14"/>
      <c r="Q55" s="14"/>
      <c r="R55" s="14"/>
      <c r="S55" s="14"/>
    </row>
    <row r="56" spans="1:19" ht="33">
      <c r="A56" s="39"/>
      <c r="B56" s="40"/>
      <c r="C56" s="29"/>
      <c r="D56" s="11" t="s">
        <v>18</v>
      </c>
      <c r="E56" s="6">
        <f t="shared" si="14"/>
        <v>96953.566619999998</v>
      </c>
      <c r="F56" s="6">
        <f>F43</f>
        <v>37757.630449999997</v>
      </c>
      <c r="G56" s="6">
        <f>G43</f>
        <v>17772.936169999997</v>
      </c>
      <c r="H56" s="6">
        <f t="shared" si="16"/>
        <v>22278</v>
      </c>
      <c r="I56" s="6">
        <f t="shared" si="16"/>
        <v>19145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</row>
    <row r="57" spans="1:19">
      <c r="A57" s="41"/>
      <c r="B57" s="42"/>
      <c r="C57" s="29"/>
      <c r="D57" s="11" t="s">
        <v>19</v>
      </c>
      <c r="E57" s="6">
        <f t="shared" si="14"/>
        <v>21419</v>
      </c>
      <c r="F57" s="6">
        <f>F44</f>
        <v>0</v>
      </c>
      <c r="G57" s="6">
        <f t="shared" si="16"/>
        <v>21419</v>
      </c>
      <c r="H57" s="6">
        <f t="shared" si="16"/>
        <v>0</v>
      </c>
      <c r="I57" s="6">
        <f t="shared" si="16"/>
        <v>0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</row>
    <row r="58" spans="1:19">
      <c r="A58" s="50" t="s">
        <v>28</v>
      </c>
      <c r="B58" s="50"/>
      <c r="C58" s="7"/>
      <c r="D58" s="7"/>
      <c r="E58" s="5"/>
      <c r="F58" s="5"/>
      <c r="G58" s="5"/>
      <c r="H58" s="5"/>
      <c r="I58" s="5"/>
      <c r="J58" s="14"/>
      <c r="K58" s="14"/>
      <c r="L58" s="14"/>
      <c r="M58" s="14"/>
      <c r="N58" s="14"/>
      <c r="O58" s="14"/>
      <c r="P58" s="14"/>
      <c r="Q58" s="14"/>
      <c r="R58" s="14"/>
      <c r="S58" s="14"/>
    </row>
    <row r="59" spans="1:19">
      <c r="A59" s="37" t="s">
        <v>31</v>
      </c>
      <c r="B59" s="38"/>
      <c r="C59" s="29"/>
      <c r="D59" s="4" t="s">
        <v>15</v>
      </c>
      <c r="E59" s="5">
        <f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</row>
    <row r="60" spans="1:19">
      <c r="A60" s="39"/>
      <c r="B60" s="40"/>
      <c r="C60" s="29"/>
      <c r="D60" s="11" t="s">
        <v>33</v>
      </c>
      <c r="E60" s="5"/>
      <c r="F60" s="5"/>
      <c r="G60" s="5"/>
      <c r="H60" s="5"/>
      <c r="I60" s="5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33">
      <c r="A61" s="39"/>
      <c r="B61" s="40"/>
      <c r="C61" s="29"/>
      <c r="D61" s="11" t="s">
        <v>16</v>
      </c>
      <c r="E61" s="6">
        <f t="shared" ref="E61:E67" si="17">SUM(F61:I61)</f>
        <v>0</v>
      </c>
      <c r="F61" s="5">
        <f t="shared" ref="F61:I64" si="18">F17</f>
        <v>0</v>
      </c>
      <c r="G61" s="5">
        <f t="shared" si="18"/>
        <v>0</v>
      </c>
      <c r="H61" s="5">
        <f t="shared" si="18"/>
        <v>0</v>
      </c>
      <c r="I61" s="5">
        <f t="shared" si="18"/>
        <v>0</v>
      </c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>
      <c r="A62" s="39"/>
      <c r="B62" s="40"/>
      <c r="C62" s="29"/>
      <c r="D62" s="11" t="s">
        <v>17</v>
      </c>
      <c r="E62" s="6">
        <f t="shared" si="17"/>
        <v>0</v>
      </c>
      <c r="F62" s="5">
        <f t="shared" si="18"/>
        <v>0</v>
      </c>
      <c r="G62" s="5">
        <f t="shared" si="18"/>
        <v>0</v>
      </c>
      <c r="H62" s="5">
        <f t="shared" si="18"/>
        <v>0</v>
      </c>
      <c r="I62" s="5">
        <f t="shared" si="18"/>
        <v>0</v>
      </c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ht="33">
      <c r="A63" s="39"/>
      <c r="B63" s="40"/>
      <c r="C63" s="29"/>
      <c r="D63" s="11" t="s">
        <v>18</v>
      </c>
      <c r="E63" s="6">
        <f t="shared" si="17"/>
        <v>464.66578000000004</v>
      </c>
      <c r="F63" s="6">
        <f t="shared" si="18"/>
        <v>112</v>
      </c>
      <c r="G63" s="6">
        <f t="shared" si="18"/>
        <v>152.66578000000001</v>
      </c>
      <c r="H63" s="6">
        <f t="shared" si="18"/>
        <v>100</v>
      </c>
      <c r="I63" s="6">
        <f t="shared" si="18"/>
        <v>100</v>
      </c>
      <c r="J63" s="14"/>
      <c r="K63" s="15"/>
      <c r="L63" s="14"/>
      <c r="M63" s="14"/>
      <c r="N63" s="14"/>
      <c r="O63" s="14"/>
      <c r="P63" s="14"/>
      <c r="Q63" s="14"/>
      <c r="R63" s="14"/>
      <c r="S63" s="14"/>
    </row>
    <row r="64" spans="1:19">
      <c r="A64" s="41"/>
      <c r="B64" s="42"/>
      <c r="C64" s="29"/>
      <c r="D64" s="11" t="s">
        <v>19</v>
      </c>
      <c r="E64" s="6">
        <f t="shared" si="17"/>
        <v>0</v>
      </c>
      <c r="F64" s="5">
        <f t="shared" si="18"/>
        <v>0</v>
      </c>
      <c r="G64" s="5">
        <f t="shared" si="18"/>
        <v>0</v>
      </c>
      <c r="H64" s="5">
        <f t="shared" si="18"/>
        <v>0</v>
      </c>
      <c r="I64" s="5">
        <f t="shared" si="18"/>
        <v>0</v>
      </c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>
      <c r="A65" s="37" t="s">
        <v>32</v>
      </c>
      <c r="B65" s="38"/>
      <c r="C65" s="29"/>
      <c r="D65" s="4" t="s">
        <v>15</v>
      </c>
      <c r="E65" s="5">
        <f t="shared" si="17"/>
        <v>190244.66089</v>
      </c>
      <c r="F65" s="5">
        <f>SUM(F66:F70)</f>
        <v>109982.39050000001</v>
      </c>
      <c r="G65" s="5">
        <f t="shared" ref="G65:I65" si="19">SUM(G66:G70)</f>
        <v>39039.270389999998</v>
      </c>
      <c r="H65" s="5">
        <f t="shared" si="19"/>
        <v>22178</v>
      </c>
      <c r="I65" s="5">
        <f t="shared" si="19"/>
        <v>19045</v>
      </c>
      <c r="J65" s="14"/>
      <c r="K65" s="14"/>
      <c r="L65" s="14"/>
      <c r="M65" s="14"/>
      <c r="N65" s="14"/>
      <c r="O65" s="14"/>
      <c r="P65" s="14"/>
      <c r="Q65" s="14"/>
      <c r="R65" s="14"/>
      <c r="S65" s="14"/>
    </row>
    <row r="66" spans="1:19">
      <c r="A66" s="39"/>
      <c r="B66" s="40"/>
      <c r="C66" s="29"/>
      <c r="D66" s="11" t="s">
        <v>33</v>
      </c>
      <c r="E66" s="6">
        <f t="shared" si="17"/>
        <v>848.11022000000003</v>
      </c>
      <c r="F66" s="6">
        <f>F10+F22+F28+F34</f>
        <v>848.11022000000003</v>
      </c>
      <c r="G66" s="6">
        <f t="shared" ref="G66:I66" si="20">G10+G22+G28+G34</f>
        <v>0</v>
      </c>
      <c r="H66" s="6">
        <f t="shared" si="20"/>
        <v>0</v>
      </c>
      <c r="I66" s="6">
        <f t="shared" si="20"/>
        <v>0</v>
      </c>
      <c r="J66" s="14"/>
      <c r="K66" s="14"/>
      <c r="L66" s="14"/>
      <c r="M66" s="14"/>
      <c r="N66" s="14"/>
      <c r="O66" s="14"/>
      <c r="P66" s="14"/>
      <c r="Q66" s="14"/>
      <c r="R66" s="14"/>
      <c r="S66" s="14"/>
    </row>
    <row r="67" spans="1:19" ht="33">
      <c r="A67" s="39"/>
      <c r="B67" s="40"/>
      <c r="C67" s="29"/>
      <c r="D67" s="11" t="s">
        <v>16</v>
      </c>
      <c r="E67" s="6">
        <f t="shared" si="17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1">H35+H29+H23+H11</f>
        <v>0</v>
      </c>
      <c r="I67" s="6">
        <f t="shared" si="21"/>
        <v>0</v>
      </c>
      <c r="J67" s="14"/>
      <c r="K67" s="14"/>
      <c r="L67" s="14"/>
      <c r="M67" s="14"/>
      <c r="N67" s="14"/>
      <c r="O67" s="14"/>
      <c r="P67" s="14"/>
      <c r="Q67" s="14"/>
      <c r="R67" s="14"/>
      <c r="S67" s="14"/>
    </row>
    <row r="68" spans="1:19">
      <c r="A68" s="39"/>
      <c r="B68" s="40"/>
      <c r="C68" s="29"/>
      <c r="D68" s="11" t="s">
        <v>17</v>
      </c>
      <c r="E68" s="6">
        <f t="shared" ref="E68:I69" si="22">E36+E30+E24+E12</f>
        <v>65373.022060000003</v>
      </c>
      <c r="F68" s="6">
        <f t="shared" si="22"/>
        <v>65373.022060000003</v>
      </c>
      <c r="G68" s="6">
        <f t="shared" si="22"/>
        <v>0</v>
      </c>
      <c r="H68" s="6">
        <f t="shared" si="22"/>
        <v>0</v>
      </c>
      <c r="I68" s="6">
        <f t="shared" si="22"/>
        <v>0</v>
      </c>
      <c r="J68" s="14"/>
      <c r="K68" s="14"/>
      <c r="L68" s="14"/>
      <c r="M68" s="14"/>
      <c r="N68" s="14"/>
      <c r="O68" s="14"/>
      <c r="P68" s="14"/>
      <c r="Q68" s="14"/>
      <c r="R68" s="14"/>
      <c r="S68" s="14"/>
    </row>
    <row r="69" spans="1:19" ht="33">
      <c r="A69" s="39"/>
      <c r="B69" s="40"/>
      <c r="C69" s="29"/>
      <c r="D69" s="11" t="s">
        <v>18</v>
      </c>
      <c r="E69" s="6">
        <f t="shared" si="22"/>
        <v>96488.900840000002</v>
      </c>
      <c r="F69" s="6">
        <f t="shared" si="22"/>
        <v>37645.630450000004</v>
      </c>
      <c r="G69" s="6">
        <f>G37+G31+G25+G13</f>
        <v>17620.270389999998</v>
      </c>
      <c r="H69" s="6">
        <f t="shared" si="22"/>
        <v>22178</v>
      </c>
      <c r="I69" s="6">
        <f t="shared" si="22"/>
        <v>19045</v>
      </c>
      <c r="J69" s="14"/>
      <c r="K69" s="14"/>
      <c r="L69" s="14"/>
      <c r="M69" s="14"/>
      <c r="N69" s="14"/>
      <c r="O69" s="14"/>
      <c r="P69" s="14"/>
      <c r="Q69" s="14"/>
      <c r="R69" s="14"/>
      <c r="S69" s="14"/>
    </row>
    <row r="70" spans="1:19">
      <c r="A70" s="41"/>
      <c r="B70" s="42"/>
      <c r="C70" s="29"/>
      <c r="D70" s="11" t="s">
        <v>19</v>
      </c>
      <c r="E70" s="6">
        <f>E38+E32+E26+E14</f>
        <v>21419</v>
      </c>
      <c r="F70" s="6">
        <f t="shared" ref="F70:I70" si="23">F38+F32+F26+F14</f>
        <v>0</v>
      </c>
      <c r="G70" s="6">
        <f>G38+G32+G26+G14</f>
        <v>21419</v>
      </c>
      <c r="H70" s="6">
        <f t="shared" si="23"/>
        <v>0</v>
      </c>
      <c r="I70" s="6">
        <f t="shared" si="23"/>
        <v>0</v>
      </c>
      <c r="J70" s="14"/>
      <c r="K70" s="14"/>
      <c r="L70" s="14"/>
      <c r="M70" s="14"/>
      <c r="N70" s="14"/>
      <c r="O70" s="14"/>
      <c r="P70" s="14"/>
      <c r="Q70" s="14"/>
      <c r="R70" s="14"/>
      <c r="S70" s="14"/>
    </row>
  </sheetData>
  <mergeCells count="32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9:A20"/>
    <mergeCell ref="B9:B20"/>
    <mergeCell ref="C9:C14"/>
    <mergeCell ref="C15:C20"/>
    <mergeCell ref="A21:A26"/>
    <mergeCell ref="B21:B26"/>
    <mergeCell ref="C21:C26"/>
    <mergeCell ref="H2:I2"/>
    <mergeCell ref="A4:I4"/>
    <mergeCell ref="A6:A7"/>
    <mergeCell ref="B6:B7"/>
    <mergeCell ref="C6:C7"/>
    <mergeCell ref="D6:D7"/>
    <mergeCell ref="E6:I6"/>
  </mergeCells>
  <pageMargins left="1.1811023622047245" right="0.39370078740157483" top="0.47244094488188981" bottom="0.47244094488188981" header="0.31496062992125984" footer="0.31496062992125984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3:F9"/>
  <sheetViews>
    <sheetView workbookViewId="0">
      <selection sqref="A1:XFD1048576"/>
    </sheetView>
  </sheetViews>
  <sheetFormatPr defaultRowHeight="12.75"/>
  <cols>
    <col min="3" max="3" width="19.28515625" customWidth="1"/>
    <col min="6" max="6" width="38" customWidth="1"/>
  </cols>
  <sheetData>
    <row r="3" spans="3:6" ht="89.25">
      <c r="C3" s="8"/>
      <c r="D3" s="8"/>
      <c r="E3" s="8"/>
      <c r="F3" s="9" t="s">
        <v>34</v>
      </c>
    </row>
    <row r="4" spans="3:6">
      <c r="C4" s="8"/>
      <c r="D4" s="8"/>
      <c r="E4" s="8"/>
    </row>
    <row r="5" spans="3:6">
      <c r="C5" s="8"/>
      <c r="D5" s="8"/>
      <c r="E5" s="8"/>
    </row>
    <row r="6" spans="3:6">
      <c r="C6" s="8"/>
      <c r="D6" s="8"/>
      <c r="E6" s="8"/>
    </row>
    <row r="7" spans="3:6">
      <c r="C7" s="8"/>
      <c r="D7" s="8"/>
      <c r="E7" s="8"/>
    </row>
    <row r="8" spans="3:6">
      <c r="C8" s="8"/>
      <c r="D8" s="8"/>
      <c r="E8" s="8"/>
    </row>
    <row r="9" spans="3:6">
      <c r="C9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58"/>
  <sheetViews>
    <sheetView tabSelected="1" topLeftCell="A31" zoomScaleNormal="100" workbookViewId="0">
      <selection activeCell="Q59" sqref="Q59"/>
    </sheetView>
  </sheetViews>
  <sheetFormatPr defaultRowHeight="12"/>
  <cols>
    <col min="1" max="1" width="6.7109375" style="16" bestFit="1" customWidth="1"/>
    <col min="2" max="2" width="26.85546875" style="17" customWidth="1"/>
    <col min="3" max="3" width="23.140625" style="17" customWidth="1"/>
    <col min="4" max="4" width="26.28515625" style="17" customWidth="1"/>
    <col min="5" max="5" width="15.28515625" style="17" customWidth="1"/>
    <col min="6" max="6" width="14.7109375" style="17" customWidth="1"/>
    <col min="7" max="7" width="14.5703125" style="17" customWidth="1"/>
    <col min="8" max="8" width="15.28515625" style="17" customWidth="1"/>
    <col min="9" max="9" width="15" style="17" customWidth="1"/>
    <col min="10" max="10" width="14.5703125" style="17" customWidth="1"/>
    <col min="11" max="12" width="13.7109375" style="17" bestFit="1" customWidth="1"/>
    <col min="13" max="13" width="14.7109375" style="17" bestFit="1" customWidth="1"/>
    <col min="14" max="17" width="13.7109375" style="17" bestFit="1" customWidth="1"/>
    <col min="18" max="16384" width="9.140625" style="17"/>
  </cols>
  <sheetData>
    <row r="1" spans="1:17">
      <c r="B1" s="16"/>
      <c r="C1" s="16"/>
      <c r="D1" s="16"/>
      <c r="E1" s="16"/>
      <c r="F1" s="16"/>
      <c r="G1" s="16"/>
    </row>
    <row r="2" spans="1:17">
      <c r="B2" s="16"/>
      <c r="C2" s="16"/>
      <c r="D2" s="16"/>
      <c r="E2" s="16"/>
      <c r="F2" s="72" t="s">
        <v>0</v>
      </c>
      <c r="G2" s="72"/>
      <c r="H2" s="25"/>
    </row>
    <row r="3" spans="1:17">
      <c r="B3" s="16"/>
      <c r="C3" s="16"/>
      <c r="D3" s="16"/>
      <c r="E3" s="16"/>
      <c r="F3" s="16"/>
      <c r="G3" s="16"/>
      <c r="H3" s="25"/>
      <c r="I3" s="27"/>
    </row>
    <row r="4" spans="1:17">
      <c r="A4" s="72" t="s">
        <v>1</v>
      </c>
      <c r="B4" s="72"/>
      <c r="C4" s="72"/>
      <c r="D4" s="72"/>
      <c r="E4" s="72"/>
      <c r="F4" s="72"/>
      <c r="G4" s="72"/>
    </row>
    <row r="5" spans="1:17">
      <c r="B5" s="16"/>
      <c r="C5" s="16"/>
      <c r="D5" s="16"/>
      <c r="E5" s="16"/>
      <c r="F5" s="16"/>
      <c r="G5" s="16"/>
      <c r="M5" s="25"/>
    </row>
    <row r="6" spans="1:17" s="18" customFormat="1" ht="16.5" customHeight="1">
      <c r="A6" s="57" t="s">
        <v>2</v>
      </c>
      <c r="B6" s="57" t="s">
        <v>3</v>
      </c>
      <c r="C6" s="57" t="s">
        <v>4</v>
      </c>
      <c r="D6" s="57" t="s">
        <v>5</v>
      </c>
      <c r="E6" s="57" t="s">
        <v>6</v>
      </c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s="18" customFormat="1">
      <c r="A7" s="57"/>
      <c r="B7" s="57"/>
      <c r="C7" s="57"/>
      <c r="D7" s="57"/>
      <c r="E7" s="19" t="s">
        <v>7</v>
      </c>
      <c r="F7" s="19" t="s">
        <v>10</v>
      </c>
      <c r="G7" s="19" t="s">
        <v>11</v>
      </c>
      <c r="H7" s="26">
        <v>2021</v>
      </c>
      <c r="I7" s="26">
        <v>2022</v>
      </c>
      <c r="J7" s="26">
        <v>2023</v>
      </c>
      <c r="K7" s="26">
        <v>2024</v>
      </c>
      <c r="L7" s="26">
        <v>2025</v>
      </c>
      <c r="M7" s="26">
        <v>2026</v>
      </c>
      <c r="N7" s="26">
        <v>2027</v>
      </c>
      <c r="O7" s="26">
        <v>2028</v>
      </c>
      <c r="P7" s="26">
        <v>2029</v>
      </c>
      <c r="Q7" s="26">
        <v>2030</v>
      </c>
    </row>
    <row r="8" spans="1:17" s="18" customFormat="1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8</v>
      </c>
      <c r="G8" s="19">
        <v>9</v>
      </c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s="18" customFormat="1" ht="12" customHeight="1">
      <c r="A9" s="61" t="s">
        <v>12</v>
      </c>
      <c r="B9" s="73" t="s">
        <v>35</v>
      </c>
      <c r="C9" s="57" t="s">
        <v>14</v>
      </c>
      <c r="D9" s="21" t="s">
        <v>15</v>
      </c>
      <c r="E9" s="22">
        <f t="shared" ref="E9:E34" si="0">SUM(F9:Q9)</f>
        <v>149741.79434330543</v>
      </c>
      <c r="F9" s="22">
        <f t="shared" ref="F9:Q9" si="1">SUM(F10:F14)</f>
        <v>11840.641739999999</v>
      </c>
      <c r="G9" s="22">
        <f t="shared" si="1"/>
        <v>10602.8</v>
      </c>
      <c r="H9" s="22">
        <f t="shared" si="1"/>
        <v>10602.8</v>
      </c>
      <c r="I9" s="22">
        <f t="shared" si="1"/>
        <v>11026.912</v>
      </c>
      <c r="J9" s="22">
        <f t="shared" si="1"/>
        <v>11467.98848</v>
      </c>
      <c r="K9" s="22">
        <f t="shared" si="1"/>
        <v>11926.708019200003</v>
      </c>
      <c r="L9" s="22">
        <f t="shared" si="1"/>
        <v>12403.776339968003</v>
      </c>
      <c r="M9" s="22">
        <f t="shared" si="1"/>
        <v>12899.927393566722</v>
      </c>
      <c r="N9" s="22">
        <f t="shared" si="1"/>
        <v>13415.924489309393</v>
      </c>
      <c r="O9" s="22">
        <f t="shared" si="1"/>
        <v>13952.56146888177</v>
      </c>
      <c r="P9" s="22">
        <f t="shared" si="1"/>
        <v>14510.663927637041</v>
      </c>
      <c r="Q9" s="22">
        <f t="shared" si="1"/>
        <v>15091.090484742523</v>
      </c>
    </row>
    <row r="10" spans="1:17" s="18" customFormat="1">
      <c r="A10" s="62"/>
      <c r="B10" s="74"/>
      <c r="C10" s="57"/>
      <c r="D10" s="23" t="s">
        <v>33</v>
      </c>
      <c r="E10" s="22">
        <f t="shared" si="0"/>
        <v>0</v>
      </c>
      <c r="F10" s="24">
        <v>0</v>
      </c>
      <c r="G10" s="24">
        <v>0</v>
      </c>
      <c r="H10" s="24">
        <f t="shared" ref="H10:I13" si="2">G10*1.04</f>
        <v>0</v>
      </c>
      <c r="I10" s="24">
        <f t="shared" ref="I10:L52" si="3">H10*1.03</f>
        <v>0</v>
      </c>
      <c r="J10" s="24">
        <f t="shared" si="3"/>
        <v>0</v>
      </c>
      <c r="K10" s="24">
        <f t="shared" si="3"/>
        <v>0</v>
      </c>
      <c r="L10" s="24">
        <f t="shared" si="3"/>
        <v>0</v>
      </c>
      <c r="M10" s="24">
        <f t="shared" ref="M10:Q10" si="4">L10*1.03</f>
        <v>0</v>
      </c>
      <c r="N10" s="24">
        <f t="shared" si="4"/>
        <v>0</v>
      </c>
      <c r="O10" s="24">
        <f t="shared" si="4"/>
        <v>0</v>
      </c>
      <c r="P10" s="24">
        <f t="shared" si="4"/>
        <v>0</v>
      </c>
      <c r="Q10" s="24">
        <f t="shared" si="4"/>
        <v>0</v>
      </c>
    </row>
    <row r="11" spans="1:17" s="18" customFormat="1">
      <c r="A11" s="62"/>
      <c r="B11" s="74"/>
      <c r="C11" s="57"/>
      <c r="D11" s="23" t="s">
        <v>16</v>
      </c>
      <c r="E11" s="22">
        <f t="shared" si="0"/>
        <v>0</v>
      </c>
      <c r="F11" s="24">
        <v>0</v>
      </c>
      <c r="G11" s="24">
        <v>0</v>
      </c>
      <c r="H11" s="24">
        <f t="shared" si="2"/>
        <v>0</v>
      </c>
      <c r="I11" s="24">
        <f t="shared" si="3"/>
        <v>0</v>
      </c>
      <c r="J11" s="24">
        <f t="shared" si="3"/>
        <v>0</v>
      </c>
      <c r="K11" s="24">
        <f t="shared" si="3"/>
        <v>0</v>
      </c>
      <c r="L11" s="24">
        <f t="shared" si="3"/>
        <v>0</v>
      </c>
      <c r="M11" s="24">
        <f t="shared" ref="M11:Q11" si="5">L11*1.03</f>
        <v>0</v>
      </c>
      <c r="N11" s="24">
        <f t="shared" si="5"/>
        <v>0</v>
      </c>
      <c r="O11" s="24">
        <f t="shared" si="5"/>
        <v>0</v>
      </c>
      <c r="P11" s="24">
        <f t="shared" si="5"/>
        <v>0</v>
      </c>
      <c r="Q11" s="24">
        <f t="shared" si="5"/>
        <v>0</v>
      </c>
    </row>
    <row r="12" spans="1:17" s="18" customFormat="1">
      <c r="A12" s="62"/>
      <c r="B12" s="74"/>
      <c r="C12" s="57"/>
      <c r="D12" s="23" t="s">
        <v>17</v>
      </c>
      <c r="E12" s="22">
        <f t="shared" si="0"/>
        <v>0</v>
      </c>
      <c r="F12" s="24">
        <v>0</v>
      </c>
      <c r="G12" s="24">
        <v>0</v>
      </c>
      <c r="H12" s="24">
        <f t="shared" si="2"/>
        <v>0</v>
      </c>
      <c r="I12" s="24">
        <f t="shared" si="3"/>
        <v>0</v>
      </c>
      <c r="J12" s="24">
        <f t="shared" si="3"/>
        <v>0</v>
      </c>
      <c r="K12" s="24">
        <f t="shared" si="3"/>
        <v>0</v>
      </c>
      <c r="L12" s="24">
        <f t="shared" si="3"/>
        <v>0</v>
      </c>
      <c r="M12" s="24">
        <f t="shared" ref="M12:Q12" si="6">L12*1.03</f>
        <v>0</v>
      </c>
      <c r="N12" s="24">
        <f t="shared" si="6"/>
        <v>0</v>
      </c>
      <c r="O12" s="24">
        <f t="shared" si="6"/>
        <v>0</v>
      </c>
      <c r="P12" s="24">
        <f t="shared" si="6"/>
        <v>0</v>
      </c>
      <c r="Q12" s="24">
        <f t="shared" si="6"/>
        <v>0</v>
      </c>
    </row>
    <row r="13" spans="1:17" s="18" customFormat="1" ht="24">
      <c r="A13" s="62"/>
      <c r="B13" s="74"/>
      <c r="C13" s="57"/>
      <c r="D13" s="23" t="s">
        <v>18</v>
      </c>
      <c r="E13" s="22">
        <f t="shared" si="0"/>
        <v>69529.066320498299</v>
      </c>
      <c r="F13" s="24">
        <f>7282+945.64174</f>
        <v>8227.6417399999991</v>
      </c>
      <c r="G13" s="24">
        <v>4713.28</v>
      </c>
      <c r="H13" s="24">
        <f>G13</f>
        <v>4713.28</v>
      </c>
      <c r="I13" s="24">
        <f t="shared" si="2"/>
        <v>4901.8112000000001</v>
      </c>
      <c r="J13" s="24">
        <f t="shared" ref="J13" si="7">I13*1.04</f>
        <v>5097.883648</v>
      </c>
      <c r="K13" s="24">
        <f t="shared" ref="K13" si="8">J13*1.04</f>
        <v>5301.7989939200006</v>
      </c>
      <c r="L13" s="24">
        <f t="shared" ref="L13" si="9">K13*1.04</f>
        <v>5513.870953676801</v>
      </c>
      <c r="M13" s="24">
        <f t="shared" ref="M13" si="10">L13*1.04</f>
        <v>5734.4257918238736</v>
      </c>
      <c r="N13" s="24">
        <f t="shared" ref="N13" si="11">M13*1.04</f>
        <v>5963.8028234968288</v>
      </c>
      <c r="O13" s="24">
        <f t="shared" ref="O13" si="12">N13*1.04</f>
        <v>6202.3549364367018</v>
      </c>
      <c r="P13" s="24">
        <f t="shared" ref="P13" si="13">O13*1.04</f>
        <v>6450.4491338941698</v>
      </c>
      <c r="Q13" s="24">
        <f t="shared" ref="Q13" si="14">P13*1.04</f>
        <v>6708.4670992499368</v>
      </c>
    </row>
    <row r="14" spans="1:17" s="18" customFormat="1">
      <c r="A14" s="63"/>
      <c r="B14" s="75"/>
      <c r="C14" s="57"/>
      <c r="D14" s="23" t="s">
        <v>19</v>
      </c>
      <c r="E14" s="22">
        <f t="shared" si="0"/>
        <v>80212.728022807132</v>
      </c>
      <c r="F14" s="24">
        <v>3613</v>
      </c>
      <c r="G14" s="24">
        <v>5889.52</v>
      </c>
      <c r="H14" s="24">
        <f t="shared" ref="H14:H52" si="15">G14</f>
        <v>5889.52</v>
      </c>
      <c r="I14" s="24">
        <f>H14*1.04</f>
        <v>6125.1008000000011</v>
      </c>
      <c r="J14" s="24">
        <f t="shared" ref="J14" si="16">I14*1.04</f>
        <v>6370.1048320000009</v>
      </c>
      <c r="K14" s="24">
        <f t="shared" ref="K14" si="17">J14*1.04</f>
        <v>6624.9090252800015</v>
      </c>
      <c r="L14" s="24">
        <f t="shared" ref="L14" si="18">K14*1.04</f>
        <v>6889.9053862912015</v>
      </c>
      <c r="M14" s="24">
        <f t="shared" ref="M14" si="19">L14*1.04</f>
        <v>7165.5016017428497</v>
      </c>
      <c r="N14" s="24">
        <f t="shared" ref="N14" si="20">M14*1.04</f>
        <v>7452.1216658125641</v>
      </c>
      <c r="O14" s="24">
        <f t="shared" ref="O14" si="21">N14*1.04</f>
        <v>7750.2065324450668</v>
      </c>
      <c r="P14" s="24">
        <f t="shared" ref="P14" si="22">O14*1.04</f>
        <v>8060.2147937428699</v>
      </c>
      <c r="Q14" s="24">
        <f t="shared" ref="Q14" si="23">P14*1.04</f>
        <v>8382.6233854925849</v>
      </c>
    </row>
    <row r="15" spans="1:17" s="18" customFormat="1" ht="12" customHeight="1">
      <c r="A15" s="57" t="s">
        <v>21</v>
      </c>
      <c r="B15" s="58" t="s">
        <v>38</v>
      </c>
      <c r="C15" s="61" t="s">
        <v>14</v>
      </c>
      <c r="D15" s="21" t="s">
        <v>15</v>
      </c>
      <c r="E15" s="22">
        <f t="shared" si="0"/>
        <v>62306.823566475447</v>
      </c>
      <c r="F15" s="22">
        <f>SUM(F16:F20)</f>
        <v>5344.7715599999992</v>
      </c>
      <c r="G15" s="22">
        <f t="shared" ref="G15:Q15" si="24">SUM(G16:G20)</f>
        <v>4465.0219999999999</v>
      </c>
      <c r="H15" s="22">
        <f t="shared" si="24"/>
        <v>4465.0219999999999</v>
      </c>
      <c r="I15" s="22">
        <f t="shared" si="24"/>
        <v>4643.6228800000008</v>
      </c>
      <c r="J15" s="22">
        <f t="shared" si="24"/>
        <v>4803.1574864000004</v>
      </c>
      <c r="K15" s="22">
        <f t="shared" si="24"/>
        <v>4968.2871677920011</v>
      </c>
      <c r="L15" s="22">
        <f t="shared" si="24"/>
        <v>5139.2121378977608</v>
      </c>
      <c r="M15" s="22">
        <f t="shared" si="24"/>
        <v>5316.139911309574</v>
      </c>
      <c r="N15" s="22">
        <f t="shared" si="24"/>
        <v>5499.2855742947359</v>
      </c>
      <c r="O15" s="22">
        <f t="shared" si="24"/>
        <v>5688.872065795289</v>
      </c>
      <c r="P15" s="22">
        <f t="shared" si="24"/>
        <v>5885.1304690117267</v>
      </c>
      <c r="Q15" s="22">
        <f t="shared" si="24"/>
        <v>6088.3003139743596</v>
      </c>
    </row>
    <row r="16" spans="1:17" s="18" customFormat="1">
      <c r="A16" s="57"/>
      <c r="B16" s="59"/>
      <c r="C16" s="62"/>
      <c r="D16" s="23" t="s">
        <v>33</v>
      </c>
      <c r="E16" s="22">
        <f t="shared" si="0"/>
        <v>0</v>
      </c>
      <c r="F16" s="24"/>
      <c r="G16" s="24"/>
      <c r="H16" s="24">
        <f t="shared" si="15"/>
        <v>0</v>
      </c>
      <c r="I16" s="24">
        <f t="shared" si="3"/>
        <v>0</v>
      </c>
      <c r="J16" s="24">
        <f t="shared" si="3"/>
        <v>0</v>
      </c>
      <c r="K16" s="24">
        <f t="shared" si="3"/>
        <v>0</v>
      </c>
      <c r="L16" s="24">
        <f t="shared" ref="L16:Q16" si="25">K16*1.03</f>
        <v>0</v>
      </c>
      <c r="M16" s="24">
        <f t="shared" si="25"/>
        <v>0</v>
      </c>
      <c r="N16" s="24">
        <f t="shared" si="25"/>
        <v>0</v>
      </c>
      <c r="O16" s="24">
        <f t="shared" si="25"/>
        <v>0</v>
      </c>
      <c r="P16" s="24">
        <f t="shared" si="25"/>
        <v>0</v>
      </c>
      <c r="Q16" s="24">
        <f t="shared" si="25"/>
        <v>0</v>
      </c>
    </row>
    <row r="17" spans="1:17" s="18" customFormat="1">
      <c r="A17" s="57"/>
      <c r="B17" s="59"/>
      <c r="C17" s="62"/>
      <c r="D17" s="23" t="s">
        <v>16</v>
      </c>
      <c r="E17" s="22">
        <f t="shared" si="0"/>
        <v>0</v>
      </c>
      <c r="F17" s="24">
        <v>0</v>
      </c>
      <c r="G17" s="24">
        <v>0</v>
      </c>
      <c r="H17" s="24">
        <f t="shared" si="15"/>
        <v>0</v>
      </c>
      <c r="I17" s="24">
        <f t="shared" si="3"/>
        <v>0</v>
      </c>
      <c r="J17" s="24">
        <f t="shared" si="3"/>
        <v>0</v>
      </c>
      <c r="K17" s="24">
        <f t="shared" si="3"/>
        <v>0</v>
      </c>
      <c r="L17" s="24">
        <f t="shared" ref="L17:Q17" si="26">K17*1.03</f>
        <v>0</v>
      </c>
      <c r="M17" s="24">
        <f t="shared" si="26"/>
        <v>0</v>
      </c>
      <c r="N17" s="24">
        <f t="shared" si="26"/>
        <v>0</v>
      </c>
      <c r="O17" s="24">
        <f t="shared" si="26"/>
        <v>0</v>
      </c>
      <c r="P17" s="24">
        <f t="shared" si="26"/>
        <v>0</v>
      </c>
      <c r="Q17" s="24">
        <f t="shared" si="26"/>
        <v>0</v>
      </c>
    </row>
    <row r="18" spans="1:17" s="18" customFormat="1">
      <c r="A18" s="57"/>
      <c r="B18" s="59"/>
      <c r="C18" s="62"/>
      <c r="D18" s="23" t="s">
        <v>17</v>
      </c>
      <c r="E18" s="22">
        <f t="shared" si="0"/>
        <v>0</v>
      </c>
      <c r="F18" s="24"/>
      <c r="G18" s="24">
        <v>0</v>
      </c>
      <c r="H18" s="24">
        <f t="shared" si="15"/>
        <v>0</v>
      </c>
      <c r="I18" s="24">
        <f t="shared" si="3"/>
        <v>0</v>
      </c>
      <c r="J18" s="24">
        <f t="shared" si="3"/>
        <v>0</v>
      </c>
      <c r="K18" s="24">
        <f t="shared" si="3"/>
        <v>0</v>
      </c>
      <c r="L18" s="24">
        <f t="shared" ref="L18:Q18" si="27">K18*1.03</f>
        <v>0</v>
      </c>
      <c r="M18" s="24">
        <f t="shared" si="27"/>
        <v>0</v>
      </c>
      <c r="N18" s="24">
        <f t="shared" si="27"/>
        <v>0</v>
      </c>
      <c r="O18" s="24">
        <f t="shared" si="27"/>
        <v>0</v>
      </c>
      <c r="P18" s="24">
        <f t="shared" si="27"/>
        <v>0</v>
      </c>
      <c r="Q18" s="24">
        <f t="shared" si="27"/>
        <v>0</v>
      </c>
    </row>
    <row r="19" spans="1:17" s="18" customFormat="1" ht="24">
      <c r="A19" s="57"/>
      <c r="B19" s="59"/>
      <c r="C19" s="62"/>
      <c r="D19" s="23" t="s">
        <v>18</v>
      </c>
      <c r="E19" s="22">
        <f t="shared" si="0"/>
        <v>35142.546433745563</v>
      </c>
      <c r="F19" s="24">
        <f>3533.4248+91.34676-150</f>
        <v>3474.7715599999997</v>
      </c>
      <c r="G19" s="24">
        <v>2520.2220000000002</v>
      </c>
      <c r="H19" s="24">
        <v>2520.2220000000002</v>
      </c>
      <c r="I19" s="24">
        <f>H19*1.04</f>
        <v>2621.0308800000003</v>
      </c>
      <c r="J19" s="24">
        <f t="shared" si="3"/>
        <v>2699.6618064000004</v>
      </c>
      <c r="K19" s="24">
        <f t="shared" si="3"/>
        <v>2780.6516605920006</v>
      </c>
      <c r="L19" s="24">
        <f t="shared" ref="L19:Q19" si="28">K19*1.03</f>
        <v>2864.0712104097606</v>
      </c>
      <c r="M19" s="24">
        <f t="shared" si="28"/>
        <v>2949.9933467220535</v>
      </c>
      <c r="N19" s="24">
        <f t="shared" si="28"/>
        <v>3038.4931471237151</v>
      </c>
      <c r="O19" s="24">
        <f t="shared" si="28"/>
        <v>3129.6479415374265</v>
      </c>
      <c r="P19" s="24">
        <f t="shared" si="28"/>
        <v>3223.5373797835496</v>
      </c>
      <c r="Q19" s="24">
        <f t="shared" si="28"/>
        <v>3320.2435011770563</v>
      </c>
    </row>
    <row r="20" spans="1:17" s="18" customFormat="1">
      <c r="A20" s="57"/>
      <c r="B20" s="60"/>
      <c r="C20" s="63"/>
      <c r="D20" s="23" t="s">
        <v>19</v>
      </c>
      <c r="E20" s="22">
        <f t="shared" si="0"/>
        <v>27164.277132729883</v>
      </c>
      <c r="F20" s="24">
        <v>1870</v>
      </c>
      <c r="G20" s="24">
        <f>F20*1.04</f>
        <v>1944.8</v>
      </c>
      <c r="H20" s="24">
        <f t="shared" si="15"/>
        <v>1944.8</v>
      </c>
      <c r="I20" s="24">
        <f t="shared" ref="I20" si="29">H20*1.04</f>
        <v>2022.5920000000001</v>
      </c>
      <c r="J20" s="24">
        <f t="shared" ref="J20" si="30">I20*1.04</f>
        <v>2103.49568</v>
      </c>
      <c r="K20" s="24">
        <f t="shared" ref="K20" si="31">J20*1.04</f>
        <v>2187.6355072000001</v>
      </c>
      <c r="L20" s="24">
        <f t="shared" ref="L20" si="32">K20*1.04</f>
        <v>2275.1409274880002</v>
      </c>
      <c r="M20" s="24">
        <f t="shared" ref="M20" si="33">L20*1.04</f>
        <v>2366.1465645875205</v>
      </c>
      <c r="N20" s="24">
        <f t="shared" ref="N20" si="34">M20*1.04</f>
        <v>2460.7924271710212</v>
      </c>
      <c r="O20" s="24">
        <f t="shared" ref="O20" si="35">N20*1.04</f>
        <v>2559.2241242578621</v>
      </c>
      <c r="P20" s="24">
        <f t="shared" ref="P20" si="36">O20*1.04</f>
        <v>2661.5930892281767</v>
      </c>
      <c r="Q20" s="24">
        <f t="shared" ref="Q20" si="37">P20*1.04</f>
        <v>2768.0568127973038</v>
      </c>
    </row>
    <row r="21" spans="1:17" s="18" customFormat="1" ht="12" customHeight="1">
      <c r="A21" s="57" t="s">
        <v>23</v>
      </c>
      <c r="B21" s="58" t="s">
        <v>36</v>
      </c>
      <c r="C21" s="61" t="s">
        <v>14</v>
      </c>
      <c r="D21" s="23" t="s">
        <v>15</v>
      </c>
      <c r="E21" s="22">
        <f t="shared" si="0"/>
        <v>182505.25559636581</v>
      </c>
      <c r="F21" s="22">
        <f>SUM(F22:F26)</f>
        <v>20459.565730000002</v>
      </c>
      <c r="G21" s="22">
        <f t="shared" ref="G21:Q21" si="38">SUM(G22:G26)</f>
        <v>12459.199999999999</v>
      </c>
      <c r="H21" s="22">
        <f t="shared" si="38"/>
        <v>12459.199999999999</v>
      </c>
      <c r="I21" s="22">
        <f t="shared" si="38"/>
        <v>12957.567999999999</v>
      </c>
      <c r="J21" s="22">
        <f t="shared" si="38"/>
        <v>13475.870719999999</v>
      </c>
      <c r="K21" s="22">
        <f t="shared" si="38"/>
        <v>14014.905548799999</v>
      </c>
      <c r="L21" s="22">
        <f t="shared" si="38"/>
        <v>14575.501770752</v>
      </c>
      <c r="M21" s="22">
        <f t="shared" si="38"/>
        <v>15158.52184158208</v>
      </c>
      <c r="N21" s="22">
        <f t="shared" si="38"/>
        <v>15764.862715245365</v>
      </c>
      <c r="O21" s="22">
        <f t="shared" si="38"/>
        <v>16395.457223855181</v>
      </c>
      <c r="P21" s="22">
        <f t="shared" si="38"/>
        <v>17051.275512809389</v>
      </c>
      <c r="Q21" s="22">
        <f t="shared" si="38"/>
        <v>17733.326533321764</v>
      </c>
    </row>
    <row r="22" spans="1:17" s="18" customFormat="1">
      <c r="A22" s="57"/>
      <c r="B22" s="59"/>
      <c r="C22" s="62"/>
      <c r="D22" s="23" t="s">
        <v>33</v>
      </c>
      <c r="E22" s="22">
        <f t="shared" si="0"/>
        <v>0</v>
      </c>
      <c r="F22" s="24">
        <v>0</v>
      </c>
      <c r="G22" s="24">
        <f t="shared" ref="G22:G26" si="39">F22*1.04</f>
        <v>0</v>
      </c>
      <c r="H22" s="24">
        <f t="shared" si="15"/>
        <v>0</v>
      </c>
      <c r="I22" s="24">
        <f t="shared" si="3"/>
        <v>0</v>
      </c>
      <c r="J22" s="24">
        <f t="shared" si="3"/>
        <v>0</v>
      </c>
      <c r="K22" s="24">
        <f t="shared" si="3"/>
        <v>0</v>
      </c>
      <c r="L22" s="24">
        <f t="shared" ref="L22:Q22" si="40">K22*1.03</f>
        <v>0</v>
      </c>
      <c r="M22" s="24">
        <f t="shared" si="40"/>
        <v>0</v>
      </c>
      <c r="N22" s="24">
        <f t="shared" si="40"/>
        <v>0</v>
      </c>
      <c r="O22" s="24">
        <f t="shared" si="40"/>
        <v>0</v>
      </c>
      <c r="P22" s="24">
        <f t="shared" si="40"/>
        <v>0</v>
      </c>
      <c r="Q22" s="24">
        <f t="shared" si="40"/>
        <v>0</v>
      </c>
    </row>
    <row r="23" spans="1:17" s="18" customFormat="1">
      <c r="A23" s="57"/>
      <c r="B23" s="59"/>
      <c r="C23" s="62"/>
      <c r="D23" s="23" t="s">
        <v>16</v>
      </c>
      <c r="E23" s="22">
        <f t="shared" si="0"/>
        <v>0</v>
      </c>
      <c r="F23" s="24">
        <v>0</v>
      </c>
      <c r="G23" s="24">
        <f t="shared" si="39"/>
        <v>0</v>
      </c>
      <c r="H23" s="24">
        <f t="shared" si="15"/>
        <v>0</v>
      </c>
      <c r="I23" s="24">
        <f t="shared" si="3"/>
        <v>0</v>
      </c>
      <c r="J23" s="24">
        <f t="shared" si="3"/>
        <v>0</v>
      </c>
      <c r="K23" s="24">
        <f t="shared" si="3"/>
        <v>0</v>
      </c>
      <c r="L23" s="24">
        <f t="shared" ref="L23:Q23" si="41">K23*1.03</f>
        <v>0</v>
      </c>
      <c r="M23" s="24">
        <f t="shared" si="41"/>
        <v>0</v>
      </c>
      <c r="N23" s="24">
        <f t="shared" si="41"/>
        <v>0</v>
      </c>
      <c r="O23" s="24">
        <f t="shared" si="41"/>
        <v>0</v>
      </c>
      <c r="P23" s="24">
        <f t="shared" si="41"/>
        <v>0</v>
      </c>
      <c r="Q23" s="24">
        <f t="shared" si="41"/>
        <v>0</v>
      </c>
    </row>
    <row r="24" spans="1:17" s="18" customFormat="1">
      <c r="A24" s="57"/>
      <c r="B24" s="59"/>
      <c r="C24" s="62"/>
      <c r="D24" s="23" t="s">
        <v>17</v>
      </c>
      <c r="E24" s="22">
        <f t="shared" si="0"/>
        <v>0</v>
      </c>
      <c r="F24" s="24">
        <v>0</v>
      </c>
      <c r="G24" s="24">
        <f t="shared" si="39"/>
        <v>0</v>
      </c>
      <c r="H24" s="24">
        <f t="shared" si="15"/>
        <v>0</v>
      </c>
      <c r="I24" s="24">
        <f t="shared" si="3"/>
        <v>0</v>
      </c>
      <c r="J24" s="24">
        <f t="shared" si="3"/>
        <v>0</v>
      </c>
      <c r="K24" s="24">
        <f t="shared" si="3"/>
        <v>0</v>
      </c>
      <c r="L24" s="24">
        <f t="shared" ref="L24:Q24" si="42">K24*1.03</f>
        <v>0</v>
      </c>
      <c r="M24" s="24">
        <f t="shared" si="42"/>
        <v>0</v>
      </c>
      <c r="N24" s="24">
        <f t="shared" si="42"/>
        <v>0</v>
      </c>
      <c r="O24" s="24">
        <f t="shared" si="42"/>
        <v>0</v>
      </c>
      <c r="P24" s="24">
        <f t="shared" si="42"/>
        <v>0</v>
      </c>
      <c r="Q24" s="24">
        <f t="shared" si="42"/>
        <v>0</v>
      </c>
    </row>
    <row r="25" spans="1:17" s="18" customFormat="1" ht="24">
      <c r="A25" s="57"/>
      <c r="B25" s="59"/>
      <c r="C25" s="62"/>
      <c r="D25" s="23" t="s">
        <v>18</v>
      </c>
      <c r="E25" s="22">
        <f t="shared" si="0"/>
        <v>21843.809025246788</v>
      </c>
      <c r="F25" s="24">
        <f>2520+6879.56573</f>
        <v>9399.5657300000003</v>
      </c>
      <c r="G25" s="24">
        <v>956.8</v>
      </c>
      <c r="H25" s="24">
        <f t="shared" si="15"/>
        <v>956.8</v>
      </c>
      <c r="I25" s="24">
        <f t="shared" ref="I25:I26" si="43">H25*1.04</f>
        <v>995.072</v>
      </c>
      <c r="J25" s="24">
        <f t="shared" ref="J25:J26" si="44">I25*1.04</f>
        <v>1034.8748800000001</v>
      </c>
      <c r="K25" s="24">
        <f t="shared" ref="K25:K26" si="45">J25*1.04</f>
        <v>1076.2698752000001</v>
      </c>
      <c r="L25" s="24">
        <f t="shared" ref="L25:L26" si="46">K25*1.04</f>
        <v>1119.3206702080001</v>
      </c>
      <c r="M25" s="24">
        <f t="shared" ref="M25:M26" si="47">L25*1.04</f>
        <v>1164.0934970163203</v>
      </c>
      <c r="N25" s="24">
        <f t="shared" ref="N25:N26" si="48">M25*1.04</f>
        <v>1210.657236896973</v>
      </c>
      <c r="O25" s="24">
        <f t="shared" ref="O25:O26" si="49">N25*1.04</f>
        <v>1259.083526372852</v>
      </c>
      <c r="P25" s="24">
        <f t="shared" ref="P25:P26" si="50">O25*1.04</f>
        <v>1309.4468674277662</v>
      </c>
      <c r="Q25" s="24">
        <f t="shared" ref="Q25:Q26" si="51">P25*1.04</f>
        <v>1361.8247421248768</v>
      </c>
    </row>
    <row r="26" spans="1:17" s="18" customFormat="1">
      <c r="A26" s="57"/>
      <c r="B26" s="60"/>
      <c r="C26" s="63"/>
      <c r="D26" s="23" t="s">
        <v>19</v>
      </c>
      <c r="E26" s="22">
        <f t="shared" si="0"/>
        <v>160661.44657111898</v>
      </c>
      <c r="F26" s="24">
        <v>11060</v>
      </c>
      <c r="G26" s="24">
        <f t="shared" si="39"/>
        <v>11502.4</v>
      </c>
      <c r="H26" s="24">
        <f t="shared" si="15"/>
        <v>11502.4</v>
      </c>
      <c r="I26" s="24">
        <f t="shared" si="43"/>
        <v>11962.495999999999</v>
      </c>
      <c r="J26" s="24">
        <f t="shared" si="44"/>
        <v>12440.99584</v>
      </c>
      <c r="K26" s="24">
        <f t="shared" si="45"/>
        <v>12938.6356736</v>
      </c>
      <c r="L26" s="24">
        <f t="shared" si="46"/>
        <v>13456.181100543999</v>
      </c>
      <c r="M26" s="24">
        <f t="shared" si="47"/>
        <v>13994.42834456576</v>
      </c>
      <c r="N26" s="24">
        <f t="shared" si="48"/>
        <v>14554.205478348391</v>
      </c>
      <c r="O26" s="24">
        <f t="shared" si="49"/>
        <v>15136.373697482328</v>
      </c>
      <c r="P26" s="24">
        <f t="shared" si="50"/>
        <v>15741.828645381622</v>
      </c>
      <c r="Q26" s="24">
        <f t="shared" si="51"/>
        <v>16371.501791196888</v>
      </c>
    </row>
    <row r="27" spans="1:17" s="18" customFormat="1" ht="12" customHeight="1">
      <c r="A27" s="57" t="s">
        <v>25</v>
      </c>
      <c r="B27" s="58" t="s">
        <v>37</v>
      </c>
      <c r="C27" s="61" t="s">
        <v>14</v>
      </c>
      <c r="D27" s="23" t="s">
        <v>15</v>
      </c>
      <c r="E27" s="22">
        <f t="shared" si="0"/>
        <v>2560</v>
      </c>
      <c r="F27" s="22">
        <f>SUM(F28:F32)</f>
        <v>400</v>
      </c>
      <c r="G27" s="22">
        <f t="shared" ref="G27:Q27" si="52">SUM(G28:G32)</f>
        <v>150</v>
      </c>
      <c r="H27" s="22">
        <f t="shared" si="52"/>
        <v>200</v>
      </c>
      <c r="I27" s="22">
        <f t="shared" si="52"/>
        <v>250</v>
      </c>
      <c r="J27" s="22">
        <f t="shared" si="52"/>
        <v>210</v>
      </c>
      <c r="K27" s="22">
        <f t="shared" si="52"/>
        <v>150</v>
      </c>
      <c r="L27" s="22">
        <f t="shared" si="52"/>
        <v>200</v>
      </c>
      <c r="M27" s="22">
        <f t="shared" si="52"/>
        <v>200</v>
      </c>
      <c r="N27" s="22">
        <f t="shared" si="52"/>
        <v>200</v>
      </c>
      <c r="O27" s="22">
        <f t="shared" si="52"/>
        <v>200</v>
      </c>
      <c r="P27" s="22">
        <f t="shared" si="52"/>
        <v>200</v>
      </c>
      <c r="Q27" s="22">
        <f t="shared" si="52"/>
        <v>200</v>
      </c>
    </row>
    <row r="28" spans="1:17" s="18" customFormat="1">
      <c r="A28" s="57"/>
      <c r="B28" s="59"/>
      <c r="C28" s="62"/>
      <c r="D28" s="23" t="s">
        <v>33</v>
      </c>
      <c r="E28" s="22">
        <f t="shared" si="0"/>
        <v>0</v>
      </c>
      <c r="F28" s="24">
        <v>0</v>
      </c>
      <c r="G28" s="24">
        <v>0</v>
      </c>
      <c r="H28" s="22">
        <f t="shared" si="15"/>
        <v>0</v>
      </c>
      <c r="I28" s="22">
        <f t="shared" si="3"/>
        <v>0</v>
      </c>
      <c r="J28" s="22">
        <f t="shared" si="3"/>
        <v>0</v>
      </c>
      <c r="K28" s="22">
        <f t="shared" si="3"/>
        <v>0</v>
      </c>
      <c r="L28" s="22">
        <f t="shared" ref="L28:Q28" si="53">K28*1.03</f>
        <v>0</v>
      </c>
      <c r="M28" s="22">
        <f t="shared" si="53"/>
        <v>0</v>
      </c>
      <c r="N28" s="22">
        <f t="shared" si="53"/>
        <v>0</v>
      </c>
      <c r="O28" s="22">
        <f t="shared" si="53"/>
        <v>0</v>
      </c>
      <c r="P28" s="22">
        <f t="shared" si="53"/>
        <v>0</v>
      </c>
      <c r="Q28" s="22">
        <f t="shared" si="53"/>
        <v>0</v>
      </c>
    </row>
    <row r="29" spans="1:17" s="18" customFormat="1">
      <c r="A29" s="57"/>
      <c r="B29" s="59"/>
      <c r="C29" s="62"/>
      <c r="D29" s="23" t="s">
        <v>16</v>
      </c>
      <c r="E29" s="22">
        <f t="shared" si="0"/>
        <v>0</v>
      </c>
      <c r="F29" s="24">
        <v>0</v>
      </c>
      <c r="G29" s="24">
        <v>0</v>
      </c>
      <c r="H29" s="22">
        <f t="shared" si="15"/>
        <v>0</v>
      </c>
      <c r="I29" s="22">
        <f t="shared" si="3"/>
        <v>0</v>
      </c>
      <c r="J29" s="22">
        <f t="shared" si="3"/>
        <v>0</v>
      </c>
      <c r="K29" s="22">
        <f t="shared" si="3"/>
        <v>0</v>
      </c>
      <c r="L29" s="22">
        <f t="shared" ref="L29:Q29" si="54">K29*1.03</f>
        <v>0</v>
      </c>
      <c r="M29" s="22">
        <f t="shared" si="54"/>
        <v>0</v>
      </c>
      <c r="N29" s="22">
        <f t="shared" si="54"/>
        <v>0</v>
      </c>
      <c r="O29" s="22">
        <f t="shared" si="54"/>
        <v>0</v>
      </c>
      <c r="P29" s="22">
        <f t="shared" si="54"/>
        <v>0</v>
      </c>
      <c r="Q29" s="22">
        <f t="shared" si="54"/>
        <v>0</v>
      </c>
    </row>
    <row r="30" spans="1:17" s="18" customFormat="1">
      <c r="A30" s="57"/>
      <c r="B30" s="59"/>
      <c r="C30" s="62"/>
      <c r="D30" s="23" t="s">
        <v>17</v>
      </c>
      <c r="E30" s="22">
        <f t="shared" si="0"/>
        <v>0</v>
      </c>
      <c r="F30" s="24">
        <v>0</v>
      </c>
      <c r="G30" s="24">
        <v>0</v>
      </c>
      <c r="H30" s="22">
        <f t="shared" si="15"/>
        <v>0</v>
      </c>
      <c r="I30" s="22">
        <f t="shared" si="3"/>
        <v>0</v>
      </c>
      <c r="J30" s="22">
        <f t="shared" si="3"/>
        <v>0</v>
      </c>
      <c r="K30" s="22">
        <f t="shared" si="3"/>
        <v>0</v>
      </c>
      <c r="L30" s="22">
        <f t="shared" ref="L30:Q30" si="55">K30*1.03</f>
        <v>0</v>
      </c>
      <c r="M30" s="22">
        <f t="shared" si="55"/>
        <v>0</v>
      </c>
      <c r="N30" s="22">
        <f t="shared" si="55"/>
        <v>0</v>
      </c>
      <c r="O30" s="22">
        <f t="shared" si="55"/>
        <v>0</v>
      </c>
      <c r="P30" s="22">
        <f t="shared" si="55"/>
        <v>0</v>
      </c>
      <c r="Q30" s="22">
        <f t="shared" si="55"/>
        <v>0</v>
      </c>
    </row>
    <row r="31" spans="1:17" s="18" customFormat="1" ht="24">
      <c r="A31" s="57"/>
      <c r="B31" s="59"/>
      <c r="C31" s="62"/>
      <c r="D31" s="23" t="s">
        <v>18</v>
      </c>
      <c r="E31" s="22">
        <f t="shared" si="0"/>
        <v>0</v>
      </c>
      <c r="F31" s="24">
        <v>0</v>
      </c>
      <c r="G31" s="24">
        <v>0</v>
      </c>
      <c r="H31" s="22">
        <f t="shared" si="15"/>
        <v>0</v>
      </c>
      <c r="I31" s="22">
        <f t="shared" si="3"/>
        <v>0</v>
      </c>
      <c r="J31" s="22">
        <f t="shared" si="3"/>
        <v>0</v>
      </c>
      <c r="K31" s="22">
        <f t="shared" si="3"/>
        <v>0</v>
      </c>
      <c r="L31" s="22">
        <f t="shared" ref="L31:Q31" si="56">K31*1.03</f>
        <v>0</v>
      </c>
      <c r="M31" s="22">
        <f t="shared" si="56"/>
        <v>0</v>
      </c>
      <c r="N31" s="22">
        <f t="shared" si="56"/>
        <v>0</v>
      </c>
      <c r="O31" s="22">
        <f t="shared" si="56"/>
        <v>0</v>
      </c>
      <c r="P31" s="22">
        <f t="shared" si="56"/>
        <v>0</v>
      </c>
      <c r="Q31" s="22">
        <f t="shared" si="56"/>
        <v>0</v>
      </c>
    </row>
    <row r="32" spans="1:17" s="18" customFormat="1">
      <c r="A32" s="57"/>
      <c r="B32" s="60"/>
      <c r="C32" s="63"/>
      <c r="D32" s="23" t="s">
        <v>19</v>
      </c>
      <c r="E32" s="22">
        <f t="shared" si="0"/>
        <v>2560</v>
      </c>
      <c r="F32" s="24">
        <v>400</v>
      </c>
      <c r="G32" s="24">
        <v>150</v>
      </c>
      <c r="H32" s="24">
        <v>200</v>
      </c>
      <c r="I32" s="24">
        <v>250</v>
      </c>
      <c r="J32" s="24">
        <v>210</v>
      </c>
      <c r="K32" s="24">
        <v>150</v>
      </c>
      <c r="L32" s="24">
        <v>200</v>
      </c>
      <c r="M32" s="24">
        <v>200</v>
      </c>
      <c r="N32" s="24">
        <v>200</v>
      </c>
      <c r="O32" s="24">
        <v>200</v>
      </c>
      <c r="P32" s="24">
        <v>200</v>
      </c>
      <c r="Q32" s="24">
        <v>200</v>
      </c>
    </row>
    <row r="33" spans="1:17" s="18" customFormat="1">
      <c r="A33" s="65" t="s">
        <v>27</v>
      </c>
      <c r="B33" s="66"/>
      <c r="C33" s="71"/>
      <c r="D33" s="21" t="s">
        <v>15</v>
      </c>
      <c r="E33" s="22">
        <f t="shared" si="0"/>
        <v>397113.87350614672</v>
      </c>
      <c r="F33" s="22">
        <f>SUM(F34:F38)</f>
        <v>38044.979030000002</v>
      </c>
      <c r="G33" s="22">
        <f t="shared" ref="G33:Q33" si="57">SUM(G34:G38)</f>
        <v>27677.022000000001</v>
      </c>
      <c r="H33" s="22">
        <f t="shared" si="57"/>
        <v>27727.022000000001</v>
      </c>
      <c r="I33" s="22">
        <f t="shared" si="57"/>
        <v>28878.102879999999</v>
      </c>
      <c r="J33" s="22">
        <f t="shared" si="57"/>
        <v>29957.016686399998</v>
      </c>
      <c r="K33" s="22">
        <f t="shared" si="57"/>
        <v>31059.900735792005</v>
      </c>
      <c r="L33" s="22">
        <f t="shared" si="57"/>
        <v>32318.49024861776</v>
      </c>
      <c r="M33" s="22">
        <f t="shared" si="57"/>
        <v>33574.589146458376</v>
      </c>
      <c r="N33" s="22">
        <f t="shared" si="57"/>
        <v>34880.072778849491</v>
      </c>
      <c r="O33" s="22">
        <f t="shared" si="57"/>
        <v>36236.890758532238</v>
      </c>
      <c r="P33" s="22">
        <f t="shared" si="57"/>
        <v>37647.069909458151</v>
      </c>
      <c r="Q33" s="22">
        <f t="shared" si="57"/>
        <v>39112.71733203865</v>
      </c>
    </row>
    <row r="34" spans="1:17" s="18" customFormat="1">
      <c r="A34" s="67"/>
      <c r="B34" s="68"/>
      <c r="C34" s="71"/>
      <c r="D34" s="21" t="s">
        <v>33</v>
      </c>
      <c r="E34" s="22">
        <f t="shared" si="0"/>
        <v>0</v>
      </c>
      <c r="F34" s="22">
        <f>F10+F16+F22+F28</f>
        <v>0</v>
      </c>
      <c r="G34" s="22">
        <f t="shared" ref="G34:Q34" si="58">G10+G16+G22+G28</f>
        <v>0</v>
      </c>
      <c r="H34" s="22">
        <f t="shared" si="58"/>
        <v>0</v>
      </c>
      <c r="I34" s="22">
        <f t="shared" si="58"/>
        <v>0</v>
      </c>
      <c r="J34" s="22">
        <f t="shared" si="58"/>
        <v>0</v>
      </c>
      <c r="K34" s="22">
        <f t="shared" si="58"/>
        <v>0</v>
      </c>
      <c r="L34" s="22">
        <f t="shared" si="58"/>
        <v>0</v>
      </c>
      <c r="M34" s="22">
        <f t="shared" si="58"/>
        <v>0</v>
      </c>
      <c r="N34" s="22">
        <f t="shared" si="58"/>
        <v>0</v>
      </c>
      <c r="O34" s="22">
        <f t="shared" si="58"/>
        <v>0</v>
      </c>
      <c r="P34" s="22">
        <f t="shared" si="58"/>
        <v>0</v>
      </c>
      <c r="Q34" s="22">
        <f t="shared" si="58"/>
        <v>0</v>
      </c>
    </row>
    <row r="35" spans="1:17" s="18" customFormat="1">
      <c r="A35" s="67"/>
      <c r="B35" s="68"/>
      <c r="C35" s="71"/>
      <c r="D35" s="21" t="s">
        <v>16</v>
      </c>
      <c r="E35" s="22">
        <f t="shared" ref="E35:E58" si="59">SUM(F35:Q35)</f>
        <v>0</v>
      </c>
      <c r="F35" s="22">
        <f>F11+F17+F23+F29</f>
        <v>0</v>
      </c>
      <c r="G35" s="22">
        <f t="shared" ref="G35:Q35" si="60">G11+G17+G23+G29</f>
        <v>0</v>
      </c>
      <c r="H35" s="22">
        <f t="shared" si="60"/>
        <v>0</v>
      </c>
      <c r="I35" s="22">
        <f t="shared" si="60"/>
        <v>0</v>
      </c>
      <c r="J35" s="22">
        <f t="shared" si="60"/>
        <v>0</v>
      </c>
      <c r="K35" s="22">
        <f t="shared" si="60"/>
        <v>0</v>
      </c>
      <c r="L35" s="22">
        <f t="shared" si="60"/>
        <v>0</v>
      </c>
      <c r="M35" s="22">
        <f t="shared" si="60"/>
        <v>0</v>
      </c>
      <c r="N35" s="22">
        <f t="shared" si="60"/>
        <v>0</v>
      </c>
      <c r="O35" s="22">
        <f t="shared" si="60"/>
        <v>0</v>
      </c>
      <c r="P35" s="22">
        <f t="shared" si="60"/>
        <v>0</v>
      </c>
      <c r="Q35" s="22">
        <f t="shared" si="60"/>
        <v>0</v>
      </c>
    </row>
    <row r="36" spans="1:17" s="18" customFormat="1">
      <c r="A36" s="67"/>
      <c r="B36" s="68"/>
      <c r="C36" s="71"/>
      <c r="D36" s="21" t="s">
        <v>17</v>
      </c>
      <c r="E36" s="22">
        <f t="shared" si="59"/>
        <v>0</v>
      </c>
      <c r="F36" s="22">
        <f>F12+F18+F24+F30</f>
        <v>0</v>
      </c>
      <c r="G36" s="22">
        <f t="shared" ref="G36:Q36" si="61">G12+G18+G24+G30</f>
        <v>0</v>
      </c>
      <c r="H36" s="22">
        <f t="shared" si="61"/>
        <v>0</v>
      </c>
      <c r="I36" s="22">
        <f t="shared" si="61"/>
        <v>0</v>
      </c>
      <c r="J36" s="22">
        <f t="shared" si="61"/>
        <v>0</v>
      </c>
      <c r="K36" s="22">
        <f t="shared" si="61"/>
        <v>0</v>
      </c>
      <c r="L36" s="22">
        <f t="shared" si="61"/>
        <v>0</v>
      </c>
      <c r="M36" s="22">
        <f t="shared" si="61"/>
        <v>0</v>
      </c>
      <c r="N36" s="22">
        <f t="shared" si="61"/>
        <v>0</v>
      </c>
      <c r="O36" s="22">
        <f t="shared" si="61"/>
        <v>0</v>
      </c>
      <c r="P36" s="22">
        <f t="shared" si="61"/>
        <v>0</v>
      </c>
      <c r="Q36" s="22">
        <f t="shared" si="61"/>
        <v>0</v>
      </c>
    </row>
    <row r="37" spans="1:17" s="18" customFormat="1" ht="24">
      <c r="A37" s="67"/>
      <c r="B37" s="68"/>
      <c r="C37" s="71"/>
      <c r="D37" s="21" t="s">
        <v>18</v>
      </c>
      <c r="E37" s="22">
        <f t="shared" si="59"/>
        <v>126515.42177949067</v>
      </c>
      <c r="F37" s="22">
        <f>F13+F19+F25+F31</f>
        <v>21101.979029999999</v>
      </c>
      <c r="G37" s="22">
        <f t="shared" ref="G37:Q37" si="62">G13+G19+G25+G31</f>
        <v>8190.3020000000006</v>
      </c>
      <c r="H37" s="22">
        <f t="shared" si="62"/>
        <v>8190.3020000000006</v>
      </c>
      <c r="I37" s="22">
        <f t="shared" si="62"/>
        <v>8517.9140800000005</v>
      </c>
      <c r="J37" s="22">
        <f t="shared" si="62"/>
        <v>8832.4203343999998</v>
      </c>
      <c r="K37" s="22">
        <f t="shared" si="62"/>
        <v>9158.7205297120017</v>
      </c>
      <c r="L37" s="22">
        <f t="shared" si="62"/>
        <v>9497.2628342945627</v>
      </c>
      <c r="M37" s="22">
        <f t="shared" si="62"/>
        <v>9848.5126355622469</v>
      </c>
      <c r="N37" s="22">
        <f t="shared" si="62"/>
        <v>10212.953207517518</v>
      </c>
      <c r="O37" s="22">
        <f t="shared" si="62"/>
        <v>10591.086404346979</v>
      </c>
      <c r="P37" s="22">
        <f t="shared" si="62"/>
        <v>10983.433381105486</v>
      </c>
      <c r="Q37" s="22">
        <f t="shared" si="62"/>
        <v>11390.53534255187</v>
      </c>
    </row>
    <row r="38" spans="1:17" s="18" customFormat="1">
      <c r="A38" s="69"/>
      <c r="B38" s="70"/>
      <c r="C38" s="71"/>
      <c r="D38" s="21" t="s">
        <v>19</v>
      </c>
      <c r="E38" s="22">
        <f t="shared" si="59"/>
        <v>270598.451726656</v>
      </c>
      <c r="F38" s="22">
        <f>F14+F20+F26+F32</f>
        <v>16943</v>
      </c>
      <c r="G38" s="22">
        <f t="shared" ref="G38:Q38" si="63">G14+G20+G26+G32</f>
        <v>19486.72</v>
      </c>
      <c r="H38" s="22">
        <f t="shared" si="63"/>
        <v>19536.72</v>
      </c>
      <c r="I38" s="22">
        <f t="shared" si="63"/>
        <v>20360.1888</v>
      </c>
      <c r="J38" s="22">
        <f t="shared" si="63"/>
        <v>21124.596352</v>
      </c>
      <c r="K38" s="22">
        <f t="shared" si="63"/>
        <v>21901.180206080004</v>
      </c>
      <c r="L38" s="22">
        <f t="shared" si="63"/>
        <v>22821.227414323199</v>
      </c>
      <c r="M38" s="22">
        <f t="shared" si="63"/>
        <v>23726.076510896131</v>
      </c>
      <c r="N38" s="22">
        <f t="shared" si="63"/>
        <v>24667.119571331976</v>
      </c>
      <c r="O38" s="22">
        <f t="shared" si="63"/>
        <v>25645.804354185257</v>
      </c>
      <c r="P38" s="22">
        <f t="shared" si="63"/>
        <v>26663.636528352668</v>
      </c>
      <c r="Q38" s="22">
        <f t="shared" si="63"/>
        <v>27722.181989486777</v>
      </c>
    </row>
    <row r="39" spans="1:17" s="18" customFormat="1">
      <c r="A39" s="64" t="s">
        <v>28</v>
      </c>
      <c r="B39" s="64"/>
      <c r="C39" s="20"/>
      <c r="D39" s="20"/>
      <c r="E39" s="22">
        <f t="shared" si="59"/>
        <v>0</v>
      </c>
      <c r="F39" s="22"/>
      <c r="G39" s="22"/>
      <c r="H39" s="22">
        <f t="shared" si="15"/>
        <v>0</v>
      </c>
      <c r="I39" s="22">
        <f t="shared" si="3"/>
        <v>0</v>
      </c>
      <c r="J39" s="22">
        <f t="shared" si="3"/>
        <v>0</v>
      </c>
      <c r="K39" s="22">
        <f t="shared" si="3"/>
        <v>0</v>
      </c>
      <c r="L39" s="22">
        <f t="shared" ref="L39:Q39" si="64">K39*1.03</f>
        <v>0</v>
      </c>
      <c r="M39" s="22">
        <f t="shared" si="64"/>
        <v>0</v>
      </c>
      <c r="N39" s="22">
        <f t="shared" si="64"/>
        <v>0</v>
      </c>
      <c r="O39" s="22">
        <f t="shared" si="64"/>
        <v>0</v>
      </c>
      <c r="P39" s="22">
        <f t="shared" si="64"/>
        <v>0</v>
      </c>
      <c r="Q39" s="22">
        <f t="shared" si="64"/>
        <v>0</v>
      </c>
    </row>
    <row r="40" spans="1:17" s="18" customFormat="1">
      <c r="A40" s="51" t="s">
        <v>29</v>
      </c>
      <c r="B40" s="52"/>
      <c r="C40" s="57"/>
      <c r="D40" s="23" t="s">
        <v>15</v>
      </c>
      <c r="E40" s="22">
        <f t="shared" si="59"/>
        <v>0</v>
      </c>
      <c r="F40" s="22">
        <f>SUM(F42:F45)</f>
        <v>0</v>
      </c>
      <c r="G40" s="22">
        <f>SUM(G42:G45)</f>
        <v>0</v>
      </c>
      <c r="H40" s="22">
        <f t="shared" si="15"/>
        <v>0</v>
      </c>
      <c r="I40" s="22">
        <f t="shared" si="3"/>
        <v>0</v>
      </c>
      <c r="J40" s="22">
        <f t="shared" si="3"/>
        <v>0</v>
      </c>
      <c r="K40" s="22">
        <f t="shared" si="3"/>
        <v>0</v>
      </c>
      <c r="L40" s="22">
        <f t="shared" ref="L40:Q40" si="65">K40*1.03</f>
        <v>0</v>
      </c>
      <c r="M40" s="22">
        <f t="shared" si="65"/>
        <v>0</v>
      </c>
      <c r="N40" s="22">
        <f t="shared" si="65"/>
        <v>0</v>
      </c>
      <c r="O40" s="22">
        <f t="shared" si="65"/>
        <v>0</v>
      </c>
      <c r="P40" s="22">
        <f t="shared" si="65"/>
        <v>0</v>
      </c>
      <c r="Q40" s="22">
        <f t="shared" si="65"/>
        <v>0</v>
      </c>
    </row>
    <row r="41" spans="1:17" s="18" customFormat="1">
      <c r="A41" s="53"/>
      <c r="B41" s="54"/>
      <c r="C41" s="57"/>
      <c r="D41" s="23" t="s">
        <v>33</v>
      </c>
      <c r="E41" s="22">
        <f t="shared" si="59"/>
        <v>0</v>
      </c>
      <c r="F41" s="22"/>
      <c r="G41" s="22"/>
      <c r="H41" s="22">
        <f t="shared" si="15"/>
        <v>0</v>
      </c>
      <c r="I41" s="22">
        <f t="shared" si="3"/>
        <v>0</v>
      </c>
      <c r="J41" s="22">
        <f t="shared" si="3"/>
        <v>0</v>
      </c>
      <c r="K41" s="22">
        <f t="shared" si="3"/>
        <v>0</v>
      </c>
      <c r="L41" s="22">
        <f t="shared" ref="L41:Q41" si="66">K41*1.03</f>
        <v>0</v>
      </c>
      <c r="M41" s="22">
        <f t="shared" si="66"/>
        <v>0</v>
      </c>
      <c r="N41" s="22">
        <f t="shared" si="66"/>
        <v>0</v>
      </c>
      <c r="O41" s="22">
        <f t="shared" si="66"/>
        <v>0</v>
      </c>
      <c r="P41" s="22">
        <f t="shared" si="66"/>
        <v>0</v>
      </c>
      <c r="Q41" s="22">
        <f t="shared" si="66"/>
        <v>0</v>
      </c>
    </row>
    <row r="42" spans="1:17" s="18" customFormat="1">
      <c r="A42" s="53"/>
      <c r="B42" s="54"/>
      <c r="C42" s="57"/>
      <c r="D42" s="23" t="s">
        <v>16</v>
      </c>
      <c r="E42" s="22">
        <f t="shared" si="59"/>
        <v>0</v>
      </c>
      <c r="F42" s="22">
        <v>0</v>
      </c>
      <c r="G42" s="22">
        <v>0</v>
      </c>
      <c r="H42" s="22">
        <f t="shared" si="15"/>
        <v>0</v>
      </c>
      <c r="I42" s="22">
        <f t="shared" si="3"/>
        <v>0</v>
      </c>
      <c r="J42" s="22">
        <f t="shared" si="3"/>
        <v>0</v>
      </c>
      <c r="K42" s="22">
        <f t="shared" si="3"/>
        <v>0</v>
      </c>
      <c r="L42" s="22">
        <f t="shared" ref="L42:Q42" si="67">K42*1.03</f>
        <v>0</v>
      </c>
      <c r="M42" s="22">
        <f t="shared" si="67"/>
        <v>0</v>
      </c>
      <c r="N42" s="22">
        <f t="shared" si="67"/>
        <v>0</v>
      </c>
      <c r="O42" s="22">
        <f t="shared" si="67"/>
        <v>0</v>
      </c>
      <c r="P42" s="22">
        <f t="shared" si="67"/>
        <v>0</v>
      </c>
      <c r="Q42" s="22">
        <f t="shared" si="67"/>
        <v>0</v>
      </c>
    </row>
    <row r="43" spans="1:17" s="18" customFormat="1">
      <c r="A43" s="53"/>
      <c r="B43" s="54"/>
      <c r="C43" s="57"/>
      <c r="D43" s="23" t="s">
        <v>17</v>
      </c>
      <c r="E43" s="22">
        <f>SUM(F43:Q43)</f>
        <v>0</v>
      </c>
      <c r="F43" s="22">
        <v>0</v>
      </c>
      <c r="G43" s="22">
        <v>0</v>
      </c>
      <c r="H43" s="22">
        <f t="shared" si="15"/>
        <v>0</v>
      </c>
      <c r="I43" s="22">
        <f t="shared" si="3"/>
        <v>0</v>
      </c>
      <c r="J43" s="22">
        <f t="shared" si="3"/>
        <v>0</v>
      </c>
      <c r="K43" s="22">
        <f t="shared" si="3"/>
        <v>0</v>
      </c>
      <c r="L43" s="22">
        <f t="shared" ref="L43:Q43" si="68">K43*1.03</f>
        <v>0</v>
      </c>
      <c r="M43" s="22">
        <f t="shared" si="68"/>
        <v>0</v>
      </c>
      <c r="N43" s="22">
        <f t="shared" si="68"/>
        <v>0</v>
      </c>
      <c r="O43" s="22">
        <f t="shared" si="68"/>
        <v>0</v>
      </c>
      <c r="P43" s="22">
        <f t="shared" si="68"/>
        <v>0</v>
      </c>
      <c r="Q43" s="22">
        <f t="shared" si="68"/>
        <v>0</v>
      </c>
    </row>
    <row r="44" spans="1:17" s="18" customFormat="1" ht="24">
      <c r="A44" s="53"/>
      <c r="B44" s="54"/>
      <c r="C44" s="57"/>
      <c r="D44" s="23" t="s">
        <v>18</v>
      </c>
      <c r="E44" s="22">
        <f t="shared" si="59"/>
        <v>0</v>
      </c>
      <c r="F44" s="22">
        <v>0</v>
      </c>
      <c r="G44" s="22">
        <v>0</v>
      </c>
      <c r="H44" s="22">
        <f t="shared" si="15"/>
        <v>0</v>
      </c>
      <c r="I44" s="22">
        <f t="shared" si="3"/>
        <v>0</v>
      </c>
      <c r="J44" s="22">
        <f t="shared" si="3"/>
        <v>0</v>
      </c>
      <c r="K44" s="22">
        <f t="shared" si="3"/>
        <v>0</v>
      </c>
      <c r="L44" s="22">
        <f t="shared" ref="L44:Q44" si="69">K44*1.03</f>
        <v>0</v>
      </c>
      <c r="M44" s="22">
        <f t="shared" si="69"/>
        <v>0</v>
      </c>
      <c r="N44" s="22">
        <f t="shared" si="69"/>
        <v>0</v>
      </c>
      <c r="O44" s="22">
        <f t="shared" si="69"/>
        <v>0</v>
      </c>
      <c r="P44" s="22">
        <f t="shared" si="69"/>
        <v>0</v>
      </c>
      <c r="Q44" s="22">
        <f t="shared" si="69"/>
        <v>0</v>
      </c>
    </row>
    <row r="45" spans="1:17" s="18" customFormat="1">
      <c r="A45" s="55"/>
      <c r="B45" s="56"/>
      <c r="C45" s="57"/>
      <c r="D45" s="23" t="s">
        <v>19</v>
      </c>
      <c r="E45" s="22">
        <f t="shared" si="59"/>
        <v>0</v>
      </c>
      <c r="F45" s="22">
        <v>0</v>
      </c>
      <c r="G45" s="22">
        <v>0</v>
      </c>
      <c r="H45" s="22">
        <f t="shared" si="15"/>
        <v>0</v>
      </c>
      <c r="I45" s="22">
        <f t="shared" si="3"/>
        <v>0</v>
      </c>
      <c r="J45" s="22">
        <f t="shared" si="3"/>
        <v>0</v>
      </c>
      <c r="K45" s="22">
        <f t="shared" si="3"/>
        <v>0</v>
      </c>
      <c r="L45" s="22">
        <f t="shared" ref="L45:Q45" si="70">K45*1.03</f>
        <v>0</v>
      </c>
      <c r="M45" s="22">
        <f t="shared" si="70"/>
        <v>0</v>
      </c>
      <c r="N45" s="22">
        <f t="shared" si="70"/>
        <v>0</v>
      </c>
      <c r="O45" s="22">
        <f t="shared" si="70"/>
        <v>0</v>
      </c>
      <c r="P45" s="22">
        <f t="shared" si="70"/>
        <v>0</v>
      </c>
      <c r="Q45" s="22">
        <f t="shared" si="70"/>
        <v>0</v>
      </c>
    </row>
    <row r="46" spans="1:17" s="18" customFormat="1">
      <c r="A46" s="51" t="s">
        <v>30</v>
      </c>
      <c r="B46" s="52"/>
      <c r="C46" s="57"/>
      <c r="D46" s="21" t="s">
        <v>15</v>
      </c>
      <c r="E46" s="22">
        <f>SUM(F46:Q46)</f>
        <v>397113.87350984354</v>
      </c>
      <c r="F46" s="22">
        <f>SUM(F47:F51)</f>
        <v>38044.979030000002</v>
      </c>
      <c r="G46" s="22">
        <f t="shared" ref="G46:Q46" si="71">SUM(G48:G51)</f>
        <v>27677.022000000001</v>
      </c>
      <c r="H46" s="22">
        <f t="shared" si="71"/>
        <v>27727.022000000001</v>
      </c>
      <c r="I46" s="22">
        <f t="shared" si="71"/>
        <v>28878.102879999999</v>
      </c>
      <c r="J46" s="22">
        <f t="shared" si="71"/>
        <v>29957.016686399998</v>
      </c>
      <c r="K46" s="22">
        <f t="shared" si="71"/>
        <v>31059.900739712</v>
      </c>
      <c r="L46" s="22">
        <f t="shared" si="71"/>
        <v>32318.490248394563</v>
      </c>
      <c r="M46" s="22">
        <f t="shared" si="71"/>
        <v>33574.589146458347</v>
      </c>
      <c r="N46" s="22">
        <f t="shared" si="71"/>
        <v>34880.072778849521</v>
      </c>
      <c r="O46" s="22">
        <f t="shared" si="71"/>
        <v>36236.890758532281</v>
      </c>
      <c r="P46" s="22">
        <f t="shared" si="71"/>
        <v>37647.069909458187</v>
      </c>
      <c r="Q46" s="22">
        <f t="shared" si="71"/>
        <v>39112.717332038665</v>
      </c>
    </row>
    <row r="47" spans="1:17" s="18" customFormat="1">
      <c r="A47" s="53"/>
      <c r="B47" s="54"/>
      <c r="C47" s="57"/>
      <c r="D47" s="23" t="s">
        <v>33</v>
      </c>
      <c r="E47" s="22">
        <f t="shared" si="59"/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</row>
    <row r="48" spans="1:17">
      <c r="A48" s="53"/>
      <c r="B48" s="54"/>
      <c r="C48" s="57"/>
      <c r="D48" s="23" t="s">
        <v>16</v>
      </c>
      <c r="E48" s="22">
        <f t="shared" si="59"/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</row>
    <row r="49" spans="1:17">
      <c r="A49" s="53"/>
      <c r="B49" s="54"/>
      <c r="C49" s="57"/>
      <c r="D49" s="23" t="s">
        <v>17</v>
      </c>
      <c r="E49" s="22">
        <f t="shared" si="59"/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</row>
    <row r="50" spans="1:17" ht="24">
      <c r="A50" s="53"/>
      <c r="B50" s="54"/>
      <c r="C50" s="57"/>
      <c r="D50" s="23" t="s">
        <v>18</v>
      </c>
      <c r="E50" s="22">
        <f t="shared" si="59"/>
        <v>126515.42177949067</v>
      </c>
      <c r="F50" s="24">
        <f>F37</f>
        <v>21101.979029999999</v>
      </c>
      <c r="G50" s="24">
        <v>8190.3020000000006</v>
      </c>
      <c r="H50" s="24">
        <v>8190.3020000000006</v>
      </c>
      <c r="I50" s="24">
        <v>8517.9140800000005</v>
      </c>
      <c r="J50" s="24">
        <v>8832.4203343999998</v>
      </c>
      <c r="K50" s="24">
        <v>9158.7205297120017</v>
      </c>
      <c r="L50" s="24">
        <v>9497.2628342945627</v>
      </c>
      <c r="M50" s="24">
        <v>9848.5126355622469</v>
      </c>
      <c r="N50" s="24">
        <v>10212.953207517518</v>
      </c>
      <c r="O50" s="24">
        <v>10591.086404346979</v>
      </c>
      <c r="P50" s="24">
        <v>10983.433381105486</v>
      </c>
      <c r="Q50" s="24">
        <v>11390.53534255187</v>
      </c>
    </row>
    <row r="51" spans="1:17">
      <c r="A51" s="55"/>
      <c r="B51" s="56"/>
      <c r="C51" s="57"/>
      <c r="D51" s="23" t="s">
        <v>19</v>
      </c>
      <c r="E51" s="22">
        <f>SUM(F51:Q51)</f>
        <v>270598.45173035288</v>
      </c>
      <c r="F51" s="24">
        <f>F38</f>
        <v>16943</v>
      </c>
      <c r="G51" s="24">
        <v>19486.72</v>
      </c>
      <c r="H51" s="24">
        <v>19536.72</v>
      </c>
      <c r="I51" s="24">
        <v>20360.1888</v>
      </c>
      <c r="J51" s="24">
        <v>21124.596352</v>
      </c>
      <c r="K51" s="24">
        <v>21901.180209999999</v>
      </c>
      <c r="L51" s="24">
        <v>22821.227414100002</v>
      </c>
      <c r="M51" s="24">
        <v>23726.076510896099</v>
      </c>
      <c r="N51" s="24">
        <v>24667.119571332001</v>
      </c>
      <c r="O51" s="24">
        <v>25645.8043541853</v>
      </c>
      <c r="P51" s="24">
        <v>26663.636528352701</v>
      </c>
      <c r="Q51" s="24">
        <v>27722.181989486799</v>
      </c>
    </row>
    <row r="52" spans="1:17">
      <c r="A52" s="64" t="s">
        <v>28</v>
      </c>
      <c r="B52" s="64"/>
      <c r="C52" s="20"/>
      <c r="D52" s="20"/>
      <c r="E52" s="22">
        <f t="shared" si="59"/>
        <v>0</v>
      </c>
      <c r="F52" s="22"/>
      <c r="G52" s="22"/>
      <c r="H52" s="22">
        <f t="shared" si="15"/>
        <v>0</v>
      </c>
      <c r="I52" s="22">
        <f t="shared" si="3"/>
        <v>0</v>
      </c>
      <c r="J52" s="22">
        <f t="shared" si="3"/>
        <v>0</v>
      </c>
      <c r="K52" s="22">
        <f t="shared" si="3"/>
        <v>0</v>
      </c>
      <c r="L52" s="22">
        <f t="shared" ref="L52:Q52" si="72">K52*1.03</f>
        <v>0</v>
      </c>
      <c r="M52" s="22">
        <f t="shared" si="72"/>
        <v>0</v>
      </c>
      <c r="N52" s="22">
        <f t="shared" si="72"/>
        <v>0</v>
      </c>
      <c r="O52" s="22">
        <f t="shared" si="72"/>
        <v>0</v>
      </c>
      <c r="P52" s="22">
        <f t="shared" si="72"/>
        <v>0</v>
      </c>
      <c r="Q52" s="22">
        <f t="shared" si="72"/>
        <v>0</v>
      </c>
    </row>
    <row r="53" spans="1:17">
      <c r="A53" s="51" t="s">
        <v>32</v>
      </c>
      <c r="B53" s="52"/>
      <c r="C53" s="57"/>
      <c r="D53" s="21" t="s">
        <v>15</v>
      </c>
      <c r="E53" s="22">
        <f>SUM(E54:E58)</f>
        <v>397113.87350614677</v>
      </c>
      <c r="F53" s="22">
        <f>SUM(F54:F58)</f>
        <v>38044.979030000002</v>
      </c>
      <c r="G53" s="22">
        <f>SUM(G54:G58)</f>
        <v>27677.022000000001</v>
      </c>
      <c r="H53" s="22">
        <f t="shared" ref="G53:Q53" si="73">SUM(H54:H58)</f>
        <v>27727.022000000001</v>
      </c>
      <c r="I53" s="22">
        <f t="shared" si="73"/>
        <v>28878.102879999999</v>
      </c>
      <c r="J53" s="22">
        <f t="shared" si="73"/>
        <v>29957.016686399998</v>
      </c>
      <c r="K53" s="22">
        <f t="shared" si="73"/>
        <v>31059.900735792002</v>
      </c>
      <c r="L53" s="22">
        <f t="shared" si="73"/>
        <v>32318.49024861776</v>
      </c>
      <c r="M53" s="22">
        <f t="shared" si="73"/>
        <v>33574.589146458347</v>
      </c>
      <c r="N53" s="22">
        <f t="shared" si="73"/>
        <v>34880.072778849521</v>
      </c>
      <c r="O53" s="22">
        <f t="shared" si="73"/>
        <v>36236.890758532281</v>
      </c>
      <c r="P53" s="22">
        <f t="shared" si="73"/>
        <v>37647.069909458187</v>
      </c>
      <c r="Q53" s="22">
        <f t="shared" si="73"/>
        <v>39112.717332038665</v>
      </c>
    </row>
    <row r="54" spans="1:17">
      <c r="A54" s="53"/>
      <c r="B54" s="54"/>
      <c r="C54" s="57"/>
      <c r="D54" s="23" t="s">
        <v>33</v>
      </c>
      <c r="E54" s="22">
        <f t="shared" si="59"/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</row>
    <row r="55" spans="1:17">
      <c r="A55" s="53"/>
      <c r="B55" s="54"/>
      <c r="C55" s="57"/>
      <c r="D55" s="23" t="s">
        <v>16</v>
      </c>
      <c r="E55" s="22">
        <f t="shared" si="59"/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</row>
    <row r="56" spans="1:17">
      <c r="A56" s="53"/>
      <c r="B56" s="54"/>
      <c r="C56" s="57"/>
      <c r="D56" s="23" t="s">
        <v>17</v>
      </c>
      <c r="E56" s="22">
        <f t="shared" si="59"/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</row>
    <row r="57" spans="1:17" ht="24">
      <c r="A57" s="53"/>
      <c r="B57" s="54"/>
      <c r="C57" s="57"/>
      <c r="D57" s="23" t="s">
        <v>18</v>
      </c>
      <c r="E57" s="22">
        <f t="shared" si="59"/>
        <v>126515.42177949067</v>
      </c>
      <c r="F57" s="24">
        <f>F37</f>
        <v>21101.979029999999</v>
      </c>
      <c r="G57" s="24">
        <v>8190.3020000000006</v>
      </c>
      <c r="H57" s="24">
        <v>8190.3020000000006</v>
      </c>
      <c r="I57" s="24">
        <v>8517.9140800000005</v>
      </c>
      <c r="J57" s="24">
        <v>8832.4203343999998</v>
      </c>
      <c r="K57" s="24">
        <v>9158.7205297120017</v>
      </c>
      <c r="L57" s="24">
        <v>9497.2628342945627</v>
      </c>
      <c r="M57" s="24">
        <v>9848.5126355622469</v>
      </c>
      <c r="N57" s="24">
        <v>10212.953207517518</v>
      </c>
      <c r="O57" s="24">
        <v>10591.086404346979</v>
      </c>
      <c r="P57" s="24">
        <v>10983.433381105486</v>
      </c>
      <c r="Q57" s="24">
        <v>11390.53534255187</v>
      </c>
    </row>
    <row r="58" spans="1:17">
      <c r="A58" s="55"/>
      <c r="B58" s="56"/>
      <c r="C58" s="57"/>
      <c r="D58" s="23" t="s">
        <v>19</v>
      </c>
      <c r="E58" s="22">
        <f t="shared" si="59"/>
        <v>270598.45172665612</v>
      </c>
      <c r="F58" s="24">
        <f>F38</f>
        <v>16943</v>
      </c>
      <c r="G58" s="24">
        <v>19486.72</v>
      </c>
      <c r="H58" s="24">
        <v>19536.72</v>
      </c>
      <c r="I58" s="24">
        <v>20360.1888</v>
      </c>
      <c r="J58" s="24">
        <v>21124.596352</v>
      </c>
      <c r="K58" s="24">
        <v>21901.18020608</v>
      </c>
      <c r="L58" s="24">
        <v>22821.227414323199</v>
      </c>
      <c r="M58" s="24">
        <v>23726.076510896099</v>
      </c>
      <c r="N58" s="24">
        <v>24667.119571332001</v>
      </c>
      <c r="O58" s="24">
        <v>25645.8043541853</v>
      </c>
      <c r="P58" s="24">
        <v>26663.636528352701</v>
      </c>
      <c r="Q58" s="24">
        <v>27722.181989486799</v>
      </c>
    </row>
  </sheetData>
  <mergeCells count="29">
    <mergeCell ref="B21:B26"/>
    <mergeCell ref="A21:A26"/>
    <mergeCell ref="F2:G2"/>
    <mergeCell ref="A4:G4"/>
    <mergeCell ref="A6:A7"/>
    <mergeCell ref="B6:B7"/>
    <mergeCell ref="C6:C7"/>
    <mergeCell ref="D6:D7"/>
    <mergeCell ref="E6:Q6"/>
    <mergeCell ref="C9:C14"/>
    <mergeCell ref="C15:C20"/>
    <mergeCell ref="A9:A14"/>
    <mergeCell ref="B9:B1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Программные мероприятия</vt:lpstr>
      <vt:lpstr>Лист1</vt:lpstr>
      <vt:lpstr>до 30 года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Болтенко</cp:lastModifiedBy>
  <cp:lastPrinted>2019-02-27T09:15:35Z</cp:lastPrinted>
  <dcterms:created xsi:type="dcterms:W3CDTF">2017-06-27T07:14:46Z</dcterms:created>
  <dcterms:modified xsi:type="dcterms:W3CDTF">2019-02-27T09:48:17Z</dcterms:modified>
</cp:coreProperties>
</file>