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filterPrivacy="1" defaultThemeVersion="124226"/>
  <xr:revisionPtr revIDLastSave="0" documentId="13_ncr:1_{45B48A9A-0D5B-452F-81ED-D333F2EFF569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4'!$A$1:$X$46</definedName>
    <definedName name="_xlnm.Print_Area" localSheetId="0">'приложение № 1'!$A$1:$I$22</definedName>
    <definedName name="_xlnm.Print_Area" localSheetId="2">'приложение № 3'!$A$1:$M$20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9" i="1" l="1"/>
  <c r="J20" i="3" l="1"/>
  <c r="J19" i="3" l="1"/>
  <c r="J18" i="3" l="1"/>
  <c r="J15" i="3" s="1"/>
  <c r="J12" i="3" l="1"/>
  <c r="J13" i="3" l="1"/>
  <c r="I17" i="3" l="1"/>
  <c r="K12" i="3" l="1"/>
  <c r="L12" i="3"/>
  <c r="L13" i="3"/>
  <c r="K13" i="3"/>
  <c r="F11" i="1" l="1"/>
  <c r="E11" i="1"/>
  <c r="I16" i="3" l="1"/>
  <c r="I18" i="3"/>
  <c r="I15" i="3" l="1"/>
  <c r="I11" i="3"/>
  <c r="I12" i="3" l="1"/>
  <c r="H17" i="3" l="1"/>
  <c r="H18" i="3"/>
  <c r="H19" i="3"/>
  <c r="H20" i="3"/>
  <c r="H16" i="3"/>
  <c r="K15" i="3"/>
  <c r="L15" i="3"/>
  <c r="M15" i="3"/>
  <c r="H12" i="3"/>
  <c r="I12" i="1" l="1"/>
  <c r="H12" i="1" l="1"/>
  <c r="G12" i="1"/>
  <c r="F12" i="1"/>
  <c r="E12" i="1"/>
  <c r="D12" i="1"/>
  <c r="H11" i="1"/>
  <c r="G11" i="1"/>
  <c r="D11" i="1"/>
  <c r="I14" i="3" l="1"/>
  <c r="J10" i="3" l="1"/>
  <c r="K10" i="3"/>
  <c r="L10" i="3"/>
  <c r="M10" i="3"/>
  <c r="J11" i="3"/>
  <c r="K11" i="3"/>
  <c r="L11" i="3"/>
  <c r="M11" i="3"/>
  <c r="I10" i="3"/>
  <c r="H11" i="3" l="1"/>
  <c r="H10" i="3"/>
  <c r="I13" i="3"/>
  <c r="J14" i="3"/>
  <c r="J9" i="3" s="1"/>
  <c r="K14" i="3"/>
  <c r="L14" i="3"/>
  <c r="M14" i="3"/>
  <c r="M9" i="3" l="1"/>
  <c r="H14" i="3"/>
  <c r="K9" i="3"/>
  <c r="L9" i="3"/>
  <c r="I9" i="3"/>
  <c r="H13" i="3"/>
  <c r="H9" i="3" l="1"/>
  <c r="H15" i="3"/>
</calcChain>
</file>

<file path=xl/sharedStrings.xml><?xml version="1.0" encoding="utf-8"?>
<sst xmlns="http://schemas.openxmlformats.org/spreadsheetml/2006/main" count="375" uniqueCount="171">
  <si>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</si>
  <si>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</si>
  <si>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</si>
  <si>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</si>
  <si>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</si>
  <si>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</si>
  <si>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</si>
  <si>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</si>
  <si>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</si>
  <si>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</si>
  <si>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</si>
  <si>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</si>
  <si>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</si>
  <si>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</si>
  <si>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</si>
  <si>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</si>
  <si>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</si>
  <si>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</si>
  <si>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</si>
  <si>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</si>
  <si>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</si>
  <si>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</si>
  <si>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</si>
  <si>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</si>
  <si>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</si>
  <si>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</si>
  <si>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</si>
  <si>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</si>
  <si>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</si>
  <si>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</si>
  <si>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</si>
  <si>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</si>
  <si>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</si>
  <si>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</si>
  <si>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</si>
  <si>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</si>
  <si>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</si>
  <si>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</si>
  <si>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</si>
  <si>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</si>
  <si>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бюджет поселения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</si>
  <si>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</si>
  <si>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</si>
  <si>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</si>
  <si>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</si>
  <si>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</si>
  <si>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</si>
  <si>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</si>
  <si>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</si>
  <si>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</si>
  <si>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</si>
  <si>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</si>
  <si>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Обустройство спортивной площадки в мкр. 1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</si>
  <si>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</si>
  <si>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</si>
  <si>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</si>
  <si>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</si>
  <si>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</si>
  <si>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</si>
  <si>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</si>
  <si>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</si>
  <si>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</si>
  <si>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</si>
  <si>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</si>
  <si>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</si>
  <si>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</si>
  <si>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</si>
  <si>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</si>
  <si>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</si>
  <si>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</si>
  <si>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</si>
  <si>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</si>
  <si>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</si>
  <si>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</si>
  <si>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</si>
  <si>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</si>
  <si>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Детская спортивная площадка в 4 мкр. (сквер «Центральный»)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</si>
  <si>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</si>
  <si>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</si>
  <si>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</si>
  <si>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 xml:space="preserve"> Благоустройство дворовой территории многоквартирных домов  в микрорайоне Дорожник, ул. Бамовская, ул. Байкальская    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</si>
  <si>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</si>
  <si>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</si>
  <si>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</si>
  <si>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</si>
  <si>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</si>
  <si>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</si>
  <si>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</si>
  <si>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</si>
  <si>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</si>
  <si>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</si>
  <si>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</si>
  <si>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</si>
  <si>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</si>
  <si>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</si>
  <si>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</si>
  <si>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</si>
  <si>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</si>
  <si>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</si>
  <si>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</si>
  <si>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</si>
  <si>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</si>
  <si>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</si>
  <si>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</si>
  <si>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 xml:space="preserve"> 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</si>
  <si>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</si>
  <si>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</si>
  <si>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ПРАГРАММУ </t>
    </r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</si>
  <si>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</si>
  <si>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</si>
  <si>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</si>
  <si>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ОБЬЕМА БЮДЖЕТНЫХ АССИГНОВАНИЙ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</si>
  <si>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</si>
  <si>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</si>
  <si>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</si>
  <si>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</si>
  <si>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</si>
  <si>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</si>
  <si>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</si>
  <si>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</si>
  <si>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</si>
  <si>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</si>
  <si>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</si>
  <si>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</si>
  <si>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</si>
  <si>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</si>
  <si>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</si>
  <si>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</si>
  <si>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</si>
  <si>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</si>
  <si>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</si>
  <si>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</si>
  <si>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</si>
  <si>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</si>
  <si>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</si>
  <si>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</si>
  <si>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</si>
  <si>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</si>
  <si>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</si>
  <si>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</si>
  <si>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</si>
  <si>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</si>
  <si>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</si>
  <si>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</si>
  <si>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</si>
  <si>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</si>
  <si>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</si>
  <si>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</si>
  <si>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 xml:space="preserve">Благоустройство дворовой территории многоквартирных домов  в микрорайоне Дорожник, ул. Бамовская, ул. Байкальская    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</si>
  <si>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</si>
  <si>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</si>
  <si>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</si>
  <si>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</si>
  <si>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Муниципальная программа «Формирование комфортной городской среды в муниципальном образовании городкого  поселения Пойковский»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</si>
  <si>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</si>
  <si>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</si>
  <si>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</si>
  <si>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</si>
  <si>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</si>
  <si>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</si>
  <si>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 xml:space="preserve"> Детская  площадка в мкр.Дорожник.</t>
  </si>
  <si>
    <t>Спортивная  площадка в мкр.Дорожник.</t>
  </si>
  <si>
    <t>июнь</t>
  </si>
  <si>
    <t>45/178998</t>
  </si>
  <si>
    <t>62/241659</t>
  </si>
  <si>
    <t>66/253766</t>
  </si>
  <si>
    <t>19/88498</t>
  </si>
  <si>
    <t>31/122534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</si>
  <si>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  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</si>
  <si>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</t>
  </si>
  <si>
    <t>июль-сентябрь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</si>
</sst>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view="pageBreakPreview" zoomScaleNormal="100" zoomScaleSheetLayoutView="100" workbookViewId="0">
      <selection activeCell="I19" sqref="I19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73" t="s">
        <v>92</v>
      </c>
      <c r="F1" s="73"/>
      <c r="G1" s="73"/>
      <c r="H1" s="73"/>
      <c r="I1" s="73"/>
    </row>
    <row r="2" spans="1:10" x14ac:dyDescent="0.25">
      <c r="E2" s="73"/>
      <c r="F2" s="73"/>
      <c r="G2" s="73"/>
      <c r="H2" s="73"/>
      <c r="I2" s="73"/>
    </row>
    <row r="3" spans="1:10" ht="34.5" customHeight="1" x14ac:dyDescent="0.25">
      <c r="E3" s="73"/>
      <c r="F3" s="73"/>
      <c r="G3" s="73"/>
      <c r="H3" s="73"/>
      <c r="I3" s="73"/>
    </row>
    <row r="4" spans="1:10" ht="15" customHeight="1" x14ac:dyDescent="0.25">
      <c r="E4" s="14"/>
      <c r="F4" s="14"/>
    </row>
    <row r="5" spans="1:10" ht="18" customHeight="1" x14ac:dyDescent="0.25">
      <c r="A5" s="78" t="s">
        <v>0</v>
      </c>
      <c r="B5" s="78"/>
      <c r="C5" s="78"/>
      <c r="D5" s="78"/>
      <c r="E5" s="78"/>
      <c r="F5" s="78"/>
      <c r="G5" s="78"/>
      <c r="H5" s="78"/>
      <c r="I5" s="78"/>
    </row>
    <row r="6" spans="1:10" x14ac:dyDescent="0.25">
      <c r="A6" s="78" t="s">
        <v>1</v>
      </c>
      <c r="B6" s="78"/>
      <c r="C6" s="78"/>
      <c r="D6" s="78"/>
      <c r="E6" s="78"/>
      <c r="F6" s="78"/>
      <c r="G6" s="78"/>
      <c r="H6" s="78"/>
      <c r="I6" s="78"/>
    </row>
    <row r="8" spans="1:10" ht="46.5" customHeight="1" x14ac:dyDescent="0.25">
      <c r="A8" s="77" t="s">
        <v>2</v>
      </c>
      <c r="B8" s="77" t="s">
        <v>3</v>
      </c>
      <c r="C8" s="77" t="s">
        <v>4</v>
      </c>
      <c r="D8" s="74" t="s">
        <v>5</v>
      </c>
      <c r="E8" s="75"/>
      <c r="F8" s="75"/>
      <c r="G8" s="75"/>
      <c r="H8" s="75"/>
      <c r="I8" s="76"/>
      <c r="J8" s="15"/>
    </row>
    <row r="9" spans="1:10" ht="62.25" customHeight="1" x14ac:dyDescent="0.25">
      <c r="A9" s="77"/>
      <c r="B9" s="77"/>
      <c r="C9" s="77"/>
      <c r="D9" s="16" t="s">
        <v>49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50</v>
      </c>
    </row>
    <row r="10" spans="1:10" s="43" customFormat="1" ht="182.1" customHeight="1" x14ac:dyDescent="0.25">
      <c r="A10" s="3">
        <v>1</v>
      </c>
      <c r="B10" s="42" t="s">
        <v>102</v>
      </c>
      <c r="C10" s="42" t="s">
        <v>43</v>
      </c>
      <c r="D10" s="9" t="s">
        <v>106</v>
      </c>
      <c r="E10" s="3" t="s">
        <v>166</v>
      </c>
      <c r="F10" s="3" t="s">
        <v>167</v>
      </c>
      <c r="G10" s="5" t="s">
        <v>163</v>
      </c>
      <c r="H10" s="5" t="s">
        <v>164</v>
      </c>
      <c r="I10" s="5" t="s">
        <v>165</v>
      </c>
    </row>
    <row r="11" spans="1:10" s="43" customFormat="1" ht="98.1" customHeight="1" x14ac:dyDescent="0.25">
      <c r="A11" s="3">
        <v>2</v>
      </c>
      <c r="B11" s="42" t="s">
        <v>107</v>
      </c>
      <c r="C11" s="42" t="s">
        <v>44</v>
      </c>
      <c r="D11" s="7">
        <f>19944/253766*100</f>
        <v>7.8592088774697952</v>
      </c>
      <c r="E11" s="7">
        <f>(88498)/253766*100</f>
        <v>34.873860170393193</v>
      </c>
      <c r="F11" s="7">
        <f>(122534)/253766*100</f>
        <v>48.286216435613909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103</v>
      </c>
      <c r="C12" s="4" t="s">
        <v>44</v>
      </c>
      <c r="D12" s="7">
        <f>1255/10105*100</f>
        <v>12.419594260267194</v>
      </c>
      <c r="E12" s="7">
        <f>(1255+3574)/10105*100</f>
        <v>47.788223651657596</v>
      </c>
      <c r="F12" s="7">
        <f>(1255+3574+1718)/10105*100</f>
        <v>64.789708065314201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3" customFormat="1" ht="101.25" customHeight="1" x14ac:dyDescent="0.25">
      <c r="A13" s="3">
        <v>4</v>
      </c>
      <c r="B13" s="42" t="s">
        <v>45</v>
      </c>
      <c r="C13" s="42" t="s">
        <v>43</v>
      </c>
      <c r="D13" s="3" t="s">
        <v>88</v>
      </c>
      <c r="E13" s="3" t="s">
        <v>88</v>
      </c>
      <c r="F13" s="3" t="s">
        <v>88</v>
      </c>
      <c r="G13" s="3" t="s">
        <v>88</v>
      </c>
      <c r="H13" s="3" t="s">
        <v>88</v>
      </c>
      <c r="I13" s="3" t="s">
        <v>88</v>
      </c>
    </row>
    <row r="14" spans="1:10" ht="117.75" customHeight="1" x14ac:dyDescent="0.25">
      <c r="A14" s="3">
        <v>5</v>
      </c>
      <c r="B14" s="4" t="s">
        <v>94</v>
      </c>
      <c r="C14" s="4" t="s">
        <v>44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3" customFormat="1" ht="71.25" customHeight="1" x14ac:dyDescent="0.25">
      <c r="A15" s="3">
        <v>6</v>
      </c>
      <c r="B15" s="42" t="s">
        <v>108</v>
      </c>
      <c r="C15" s="42" t="s">
        <v>46</v>
      </c>
      <c r="D15" s="3">
        <v>6</v>
      </c>
      <c r="E15" s="3">
        <v>9</v>
      </c>
      <c r="F15" s="3">
        <v>11</v>
      </c>
      <c r="G15" s="5">
        <v>12</v>
      </c>
      <c r="H15" s="5">
        <v>13</v>
      </c>
      <c r="I15" s="5">
        <v>15</v>
      </c>
    </row>
    <row r="16" spans="1:10" s="43" customFormat="1" ht="86.25" customHeight="1" x14ac:dyDescent="0.25">
      <c r="A16" s="3">
        <v>7</v>
      </c>
      <c r="B16" s="42" t="s">
        <v>104</v>
      </c>
      <c r="C16" s="42" t="s">
        <v>47</v>
      </c>
      <c r="D16" s="44" t="s">
        <v>89</v>
      </c>
      <c r="E16" s="45" t="s">
        <v>84</v>
      </c>
      <c r="F16" s="45" t="s">
        <v>84</v>
      </c>
      <c r="G16" s="45" t="s">
        <v>84</v>
      </c>
      <c r="H16" s="45" t="s">
        <v>84</v>
      </c>
      <c r="I16" s="45" t="s">
        <v>84</v>
      </c>
    </row>
    <row r="17" spans="1:9" s="43" customFormat="1" ht="100.5" customHeight="1" x14ac:dyDescent="0.25">
      <c r="A17" s="3">
        <v>8</v>
      </c>
      <c r="B17" s="42" t="s">
        <v>109</v>
      </c>
      <c r="C17" s="42" t="s">
        <v>47</v>
      </c>
      <c r="D17" s="3" t="s">
        <v>85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105</v>
      </c>
      <c r="C18" s="4" t="s">
        <v>48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s="43" customFormat="1" ht="102" customHeight="1" x14ac:dyDescent="0.25">
      <c r="A19" s="63">
        <v>10</v>
      </c>
      <c r="B19" s="64" t="s">
        <v>111</v>
      </c>
      <c r="C19" s="42" t="s">
        <v>116</v>
      </c>
      <c r="D19" s="65">
        <v>562.17005399999994</v>
      </c>
      <c r="E19" s="65">
        <v>218.5</v>
      </c>
      <c r="F19" s="65">
        <v>390.8</v>
      </c>
      <c r="G19" s="66">
        <v>675</v>
      </c>
      <c r="H19" s="5">
        <v>265</v>
      </c>
      <c r="I19" s="66">
        <f>SUM(D19:H19)</f>
        <v>2111.4700539999999</v>
      </c>
    </row>
    <row r="20" spans="1:9" ht="114.6" customHeight="1" x14ac:dyDescent="0.25">
      <c r="A20" s="16">
        <v>11</v>
      </c>
      <c r="B20" s="18" t="s">
        <v>110</v>
      </c>
      <c r="C20" s="4" t="s">
        <v>6</v>
      </c>
      <c r="D20" s="3" t="s">
        <v>112</v>
      </c>
      <c r="E20" s="9" t="s">
        <v>113</v>
      </c>
      <c r="F20" s="9" t="s">
        <v>114</v>
      </c>
      <c r="G20" s="5" t="s">
        <v>115</v>
      </c>
      <c r="H20" s="5" t="s">
        <v>115</v>
      </c>
      <c r="I20" s="5" t="s">
        <v>115</v>
      </c>
    </row>
    <row r="21" spans="1:9" s="43" customFormat="1" ht="33" x14ac:dyDescent="0.25">
      <c r="A21" s="46" t="s">
        <v>99</v>
      </c>
      <c r="B21" s="47" t="s">
        <v>100</v>
      </c>
      <c r="C21" s="48" t="s">
        <v>101</v>
      </c>
      <c r="D21" s="48">
        <v>1</v>
      </c>
      <c r="E21" s="48">
        <v>6</v>
      </c>
      <c r="F21" s="48">
        <v>3</v>
      </c>
      <c r="G21" s="48">
        <v>3</v>
      </c>
      <c r="H21" s="48">
        <v>0</v>
      </c>
      <c r="I21" s="48">
        <v>13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42"/>
  <sheetViews>
    <sheetView view="pageBreakPreview" topLeftCell="A4" zoomScale="75" zoomScaleNormal="55" zoomScaleSheetLayoutView="75" workbookViewId="0">
      <selection activeCell="A12" sqref="A12"/>
    </sheetView>
  </sheetViews>
  <sheetFormatPr defaultColWidth="9.140625" defaultRowHeight="16.5" x14ac:dyDescent="0.25"/>
  <cols>
    <col min="1" max="1" width="51.7109375" style="19" customWidth="1"/>
    <col min="2" max="2" width="26.85546875" style="20" customWidth="1"/>
    <col min="3" max="4" width="14.42578125" style="19" customWidth="1"/>
    <col min="5" max="5" width="55.85546875" style="19" customWidth="1"/>
    <col min="6" max="6" width="72.7109375" style="19" customWidth="1"/>
    <col min="7" max="16384" width="9.140625" style="19"/>
  </cols>
  <sheetData>
    <row r="2" spans="1:6" ht="82.5" x14ac:dyDescent="0.25">
      <c r="F2" s="21" t="s">
        <v>93</v>
      </c>
    </row>
    <row r="3" spans="1:6" x14ac:dyDescent="0.25">
      <c r="A3" s="81" t="s">
        <v>15</v>
      </c>
      <c r="B3" s="81"/>
      <c r="C3" s="81"/>
      <c r="D3" s="81"/>
      <c r="E3" s="81"/>
      <c r="F3" s="81"/>
    </row>
    <row r="4" spans="1:6" ht="40.5" customHeight="1" x14ac:dyDescent="0.25">
      <c r="A4" s="82" t="s">
        <v>151</v>
      </c>
      <c r="B4" s="82"/>
      <c r="C4" s="82"/>
      <c r="D4" s="82"/>
      <c r="E4" s="82"/>
      <c r="F4" s="82"/>
    </row>
    <row r="6" spans="1:6" x14ac:dyDescent="0.25">
      <c r="A6" s="80" t="s">
        <v>7</v>
      </c>
      <c r="B6" s="80" t="s">
        <v>83</v>
      </c>
      <c r="C6" s="80" t="s">
        <v>9</v>
      </c>
      <c r="D6" s="80"/>
      <c r="E6" s="80" t="s">
        <v>14</v>
      </c>
      <c r="F6" s="80" t="s">
        <v>10</v>
      </c>
    </row>
    <row r="7" spans="1:6" ht="33" x14ac:dyDescent="0.25">
      <c r="A7" s="80"/>
      <c r="B7" s="80"/>
      <c r="C7" s="34" t="s">
        <v>11</v>
      </c>
      <c r="D7" s="34" t="s">
        <v>12</v>
      </c>
      <c r="E7" s="80"/>
      <c r="F7" s="80"/>
    </row>
    <row r="8" spans="1:6" x14ac:dyDescent="0.25">
      <c r="A8" s="80" t="s">
        <v>96</v>
      </c>
      <c r="B8" s="80"/>
      <c r="C8" s="80"/>
      <c r="D8" s="80"/>
      <c r="E8" s="80"/>
      <c r="F8" s="80"/>
    </row>
    <row r="9" spans="1:6" ht="65.25" customHeight="1" x14ac:dyDescent="0.25">
      <c r="A9" s="6" t="s">
        <v>30</v>
      </c>
      <c r="B9" s="22"/>
      <c r="C9" s="34"/>
      <c r="D9" s="34"/>
      <c r="E9" s="23"/>
      <c r="F9" s="23"/>
    </row>
    <row r="10" spans="1:6" ht="117" customHeight="1" x14ac:dyDescent="0.25">
      <c r="A10" s="6" t="s">
        <v>132</v>
      </c>
      <c r="B10" s="24" t="s">
        <v>90</v>
      </c>
      <c r="C10" s="34">
        <v>2018</v>
      </c>
      <c r="D10" s="34">
        <v>2018</v>
      </c>
      <c r="E10" s="23" t="s">
        <v>13</v>
      </c>
      <c r="F10" s="23" t="s">
        <v>31</v>
      </c>
    </row>
    <row r="11" spans="1:6" ht="117" customHeight="1" x14ac:dyDescent="0.25">
      <c r="A11" s="6" t="s">
        <v>133</v>
      </c>
      <c r="B11" s="24" t="s">
        <v>90</v>
      </c>
      <c r="C11" s="34">
        <v>2018</v>
      </c>
      <c r="D11" s="34">
        <v>2018</v>
      </c>
      <c r="E11" s="23" t="s">
        <v>13</v>
      </c>
      <c r="F11" s="23" t="s">
        <v>31</v>
      </c>
    </row>
    <row r="12" spans="1:6" ht="117" customHeight="1" x14ac:dyDescent="0.25">
      <c r="A12" s="38" t="s">
        <v>168</v>
      </c>
      <c r="B12" s="39" t="s">
        <v>90</v>
      </c>
      <c r="C12" s="40">
        <v>2019</v>
      </c>
      <c r="D12" s="40">
        <v>2019</v>
      </c>
      <c r="E12" s="23" t="s">
        <v>13</v>
      </c>
      <c r="F12" s="23" t="s">
        <v>31</v>
      </c>
    </row>
    <row r="13" spans="1:6" ht="117" customHeight="1" x14ac:dyDescent="0.25">
      <c r="A13" s="6" t="s">
        <v>148</v>
      </c>
      <c r="B13" s="24" t="s">
        <v>90</v>
      </c>
      <c r="C13" s="34">
        <v>2020</v>
      </c>
      <c r="D13" s="34">
        <v>2020</v>
      </c>
      <c r="E13" s="23" t="s">
        <v>13</v>
      </c>
      <c r="F13" s="23" t="s">
        <v>71</v>
      </c>
    </row>
    <row r="14" spans="1:6" ht="117" customHeight="1" x14ac:dyDescent="0.25">
      <c r="A14" s="10" t="s">
        <v>155</v>
      </c>
      <c r="B14" s="62" t="s">
        <v>90</v>
      </c>
      <c r="C14" s="61">
        <v>2021</v>
      </c>
      <c r="D14" s="61">
        <v>2021</v>
      </c>
      <c r="E14" s="23" t="s">
        <v>13</v>
      </c>
      <c r="F14" s="23" t="s">
        <v>75</v>
      </c>
    </row>
    <row r="15" spans="1:6" ht="117" customHeight="1" x14ac:dyDescent="0.25">
      <c r="A15" s="10" t="s">
        <v>156</v>
      </c>
      <c r="B15" s="62" t="s">
        <v>90</v>
      </c>
      <c r="C15" s="61">
        <v>2022</v>
      </c>
      <c r="D15" s="61">
        <v>2022</v>
      </c>
      <c r="E15" s="23" t="s">
        <v>13</v>
      </c>
      <c r="F15" s="23" t="s">
        <v>31</v>
      </c>
    </row>
    <row r="16" spans="1:6" ht="32.25" customHeight="1" x14ac:dyDescent="0.25">
      <c r="A16" s="80" t="s">
        <v>95</v>
      </c>
      <c r="B16" s="80"/>
      <c r="C16" s="80"/>
      <c r="D16" s="80"/>
      <c r="E16" s="80"/>
      <c r="F16" s="80"/>
    </row>
    <row r="17" spans="1:6" ht="57.75" customHeight="1" x14ac:dyDescent="0.25">
      <c r="A17" s="6" t="s">
        <v>145</v>
      </c>
      <c r="B17" s="34"/>
      <c r="C17" s="25"/>
      <c r="D17" s="25"/>
      <c r="E17" s="23"/>
      <c r="F17" s="25"/>
    </row>
    <row r="18" spans="1:6" ht="84.75" customHeight="1" x14ac:dyDescent="0.25">
      <c r="A18" s="6" t="s">
        <v>120</v>
      </c>
      <c r="B18" s="34" t="s">
        <v>90</v>
      </c>
      <c r="C18" s="34">
        <v>2018</v>
      </c>
      <c r="D18" s="34">
        <v>2018</v>
      </c>
      <c r="E18" s="23" t="s">
        <v>121</v>
      </c>
      <c r="F18" s="23" t="s">
        <v>122</v>
      </c>
    </row>
    <row r="19" spans="1:6" s="26" customFormat="1" ht="66" x14ac:dyDescent="0.25">
      <c r="A19" s="6" t="s">
        <v>123</v>
      </c>
      <c r="B19" s="34" t="s">
        <v>90</v>
      </c>
      <c r="C19" s="34">
        <v>2018</v>
      </c>
      <c r="D19" s="34">
        <v>2018</v>
      </c>
      <c r="E19" s="23" t="s">
        <v>32</v>
      </c>
      <c r="F19" s="23" t="s">
        <v>72</v>
      </c>
    </row>
    <row r="20" spans="1:6" s="26" customFormat="1" ht="66" x14ac:dyDescent="0.25">
      <c r="A20" s="6" t="s">
        <v>134</v>
      </c>
      <c r="B20" s="34" t="s">
        <v>90</v>
      </c>
      <c r="C20" s="34">
        <v>2018</v>
      </c>
      <c r="D20" s="34">
        <v>2018</v>
      </c>
      <c r="E20" s="23" t="s">
        <v>79</v>
      </c>
      <c r="F20" s="23" t="s">
        <v>72</v>
      </c>
    </row>
    <row r="21" spans="1:6" s="26" customFormat="1" ht="66" x14ac:dyDescent="0.25">
      <c r="A21" s="6" t="s">
        <v>135</v>
      </c>
      <c r="B21" s="34" t="s">
        <v>90</v>
      </c>
      <c r="C21" s="34">
        <v>2018</v>
      </c>
      <c r="D21" s="34">
        <v>2018</v>
      </c>
      <c r="E21" s="23" t="s">
        <v>79</v>
      </c>
      <c r="F21" s="23" t="s">
        <v>72</v>
      </c>
    </row>
    <row r="22" spans="1:6" s="26" customFormat="1" ht="66" x14ac:dyDescent="0.25">
      <c r="A22" s="6" t="s">
        <v>136</v>
      </c>
      <c r="B22" s="34" t="s">
        <v>90</v>
      </c>
      <c r="C22" s="34">
        <v>2018</v>
      </c>
      <c r="D22" s="34">
        <v>2018</v>
      </c>
      <c r="E22" s="23" t="s">
        <v>79</v>
      </c>
      <c r="F22" s="23" t="s">
        <v>72</v>
      </c>
    </row>
    <row r="23" spans="1:6" s="26" customFormat="1" ht="66" x14ac:dyDescent="0.25">
      <c r="A23" s="6" t="s">
        <v>137</v>
      </c>
      <c r="B23" s="34" t="s">
        <v>90</v>
      </c>
      <c r="C23" s="34">
        <v>2018</v>
      </c>
      <c r="D23" s="34">
        <v>2018</v>
      </c>
      <c r="E23" s="23" t="s">
        <v>79</v>
      </c>
      <c r="F23" s="23" t="s">
        <v>72</v>
      </c>
    </row>
    <row r="24" spans="1:6" s="26" customFormat="1" ht="66" x14ac:dyDescent="0.25">
      <c r="A24" s="6" t="s">
        <v>138</v>
      </c>
      <c r="B24" s="34" t="s">
        <v>90</v>
      </c>
      <c r="C24" s="34">
        <v>2018</v>
      </c>
      <c r="D24" s="34">
        <v>2018</v>
      </c>
      <c r="E24" s="23" t="s">
        <v>79</v>
      </c>
      <c r="F24" s="23" t="s">
        <v>72</v>
      </c>
    </row>
    <row r="25" spans="1:6" s="26" customFormat="1" ht="66" x14ac:dyDescent="0.25">
      <c r="A25" s="6" t="s">
        <v>139</v>
      </c>
      <c r="B25" s="34" t="s">
        <v>90</v>
      </c>
      <c r="C25" s="34">
        <v>2018</v>
      </c>
      <c r="D25" s="34">
        <v>2018</v>
      </c>
      <c r="E25" s="23" t="s">
        <v>79</v>
      </c>
      <c r="F25" s="23" t="s">
        <v>72</v>
      </c>
    </row>
    <row r="26" spans="1:6" s="26" customFormat="1" ht="66" x14ac:dyDescent="0.25">
      <c r="A26" s="6" t="s">
        <v>140</v>
      </c>
      <c r="B26" s="34" t="s">
        <v>90</v>
      </c>
      <c r="C26" s="34">
        <v>2018</v>
      </c>
      <c r="D26" s="34">
        <v>2018</v>
      </c>
      <c r="E26" s="23" t="s">
        <v>79</v>
      </c>
      <c r="F26" s="23" t="s">
        <v>72</v>
      </c>
    </row>
    <row r="27" spans="1:6" s="26" customFormat="1" ht="66" x14ac:dyDescent="0.25">
      <c r="A27" s="6" t="s">
        <v>141</v>
      </c>
      <c r="B27" s="34" t="s">
        <v>90</v>
      </c>
      <c r="C27" s="34">
        <v>2018</v>
      </c>
      <c r="D27" s="34">
        <v>2018</v>
      </c>
      <c r="E27" s="23" t="s">
        <v>79</v>
      </c>
      <c r="F27" s="23" t="s">
        <v>72</v>
      </c>
    </row>
    <row r="28" spans="1:6" ht="91.5" customHeight="1" x14ac:dyDescent="0.25">
      <c r="A28" s="23" t="s">
        <v>76</v>
      </c>
      <c r="B28" s="34" t="s">
        <v>90</v>
      </c>
      <c r="C28" s="34">
        <v>2020</v>
      </c>
      <c r="D28" s="34">
        <v>2020</v>
      </c>
      <c r="E28" s="23" t="s">
        <v>86</v>
      </c>
      <c r="F28" s="23" t="s">
        <v>42</v>
      </c>
    </row>
    <row r="29" spans="1:6" ht="91.5" customHeight="1" x14ac:dyDescent="0.25">
      <c r="A29" s="23" t="s">
        <v>52</v>
      </c>
      <c r="B29" s="34" t="s">
        <v>90</v>
      </c>
      <c r="C29" s="34">
        <v>2021</v>
      </c>
      <c r="D29" s="34">
        <v>2021</v>
      </c>
      <c r="E29" s="23" t="s">
        <v>86</v>
      </c>
      <c r="F29" s="23" t="s">
        <v>87</v>
      </c>
    </row>
    <row r="30" spans="1:6" ht="88.5" customHeight="1" x14ac:dyDescent="0.25">
      <c r="A30" s="10" t="s">
        <v>160</v>
      </c>
      <c r="B30" s="50" t="s">
        <v>90</v>
      </c>
      <c r="C30" s="50">
        <v>2022</v>
      </c>
      <c r="D30" s="50">
        <v>2022</v>
      </c>
      <c r="E30" s="23" t="s">
        <v>86</v>
      </c>
      <c r="F30" s="23" t="s">
        <v>42</v>
      </c>
    </row>
    <row r="31" spans="1:6" ht="90.75" customHeight="1" x14ac:dyDescent="0.25">
      <c r="A31" s="10" t="s">
        <v>161</v>
      </c>
      <c r="B31" s="50" t="s">
        <v>90</v>
      </c>
      <c r="C31" s="50">
        <v>2022</v>
      </c>
      <c r="D31" s="50">
        <v>2022</v>
      </c>
      <c r="E31" s="23" t="s">
        <v>86</v>
      </c>
      <c r="F31" s="23" t="s">
        <v>42</v>
      </c>
    </row>
    <row r="32" spans="1:6" ht="89.25" customHeight="1" x14ac:dyDescent="0.25">
      <c r="A32" s="79" t="s">
        <v>97</v>
      </c>
      <c r="B32" s="79"/>
      <c r="C32" s="79"/>
      <c r="D32" s="79"/>
      <c r="E32" s="79"/>
      <c r="F32" s="79"/>
    </row>
    <row r="33" spans="1:6" ht="89.25" customHeight="1" x14ac:dyDescent="0.25">
      <c r="A33" s="35" t="s">
        <v>98</v>
      </c>
      <c r="B33" s="27"/>
      <c r="C33" s="27"/>
      <c r="D33" s="27"/>
      <c r="E33" s="27"/>
      <c r="F33" s="27"/>
    </row>
    <row r="34" spans="1:6" s="26" customFormat="1" ht="36" customHeight="1" x14ac:dyDescent="0.25">
      <c r="A34" s="30" t="s">
        <v>142</v>
      </c>
      <c r="B34" s="34" t="s">
        <v>90</v>
      </c>
      <c r="C34" s="34">
        <v>2018</v>
      </c>
      <c r="D34" s="34">
        <v>2018</v>
      </c>
      <c r="E34" s="34" t="s">
        <v>78</v>
      </c>
      <c r="F34" s="23" t="s">
        <v>74</v>
      </c>
    </row>
    <row r="35" spans="1:6" s="26" customFormat="1" ht="115.5" x14ac:dyDescent="0.25">
      <c r="A35" s="31" t="s">
        <v>146</v>
      </c>
      <c r="B35" s="34" t="s">
        <v>90</v>
      </c>
      <c r="C35" s="34">
        <v>2018</v>
      </c>
      <c r="D35" s="34">
        <v>2018</v>
      </c>
      <c r="E35" s="23" t="s">
        <v>79</v>
      </c>
      <c r="F35" s="23" t="s">
        <v>77</v>
      </c>
    </row>
    <row r="36" spans="1:6" ht="49.5" x14ac:dyDescent="0.25">
      <c r="A36" s="31" t="s">
        <v>147</v>
      </c>
      <c r="B36" s="34" t="s">
        <v>90</v>
      </c>
      <c r="C36" s="34">
        <v>2018</v>
      </c>
      <c r="D36" s="34">
        <v>2018</v>
      </c>
      <c r="E36" s="36" t="s">
        <v>81</v>
      </c>
      <c r="F36" s="23" t="s">
        <v>82</v>
      </c>
    </row>
    <row r="37" spans="1:6" ht="82.5" x14ac:dyDescent="0.25">
      <c r="A37" s="31" t="s">
        <v>143</v>
      </c>
      <c r="B37" s="34" t="s">
        <v>90</v>
      </c>
      <c r="C37" s="34">
        <v>2018</v>
      </c>
      <c r="D37" s="34">
        <v>2018</v>
      </c>
      <c r="E37" s="23" t="s">
        <v>13</v>
      </c>
      <c r="F37" s="23" t="s">
        <v>31</v>
      </c>
    </row>
    <row r="38" spans="1:6" ht="51" customHeight="1" x14ac:dyDescent="0.25">
      <c r="A38" s="31" t="s">
        <v>124</v>
      </c>
      <c r="B38" s="34" t="s">
        <v>90</v>
      </c>
      <c r="C38" s="34">
        <v>2018</v>
      </c>
      <c r="D38" s="34">
        <v>2018</v>
      </c>
      <c r="E38" s="23" t="s">
        <v>125</v>
      </c>
      <c r="F38" s="23" t="s">
        <v>75</v>
      </c>
    </row>
    <row r="39" spans="1:6" ht="84" customHeight="1" x14ac:dyDescent="0.25">
      <c r="A39" s="30" t="s">
        <v>144</v>
      </c>
      <c r="B39" s="37" t="s">
        <v>90</v>
      </c>
      <c r="C39" s="37">
        <v>2018</v>
      </c>
      <c r="D39" s="37">
        <v>2018</v>
      </c>
      <c r="E39" s="23" t="s">
        <v>13</v>
      </c>
      <c r="F39" s="23" t="s">
        <v>126</v>
      </c>
    </row>
    <row r="40" spans="1:6" ht="66" x14ac:dyDescent="0.25">
      <c r="A40" s="49" t="s">
        <v>157</v>
      </c>
      <c r="B40" s="50" t="s">
        <v>90</v>
      </c>
      <c r="C40" s="50">
        <v>2019</v>
      </c>
      <c r="D40" s="50">
        <v>2019</v>
      </c>
      <c r="E40" s="23" t="s">
        <v>13</v>
      </c>
      <c r="F40" s="23" t="s">
        <v>126</v>
      </c>
    </row>
    <row r="41" spans="1:6" ht="66" x14ac:dyDescent="0.25">
      <c r="A41" s="49" t="s">
        <v>158</v>
      </c>
      <c r="B41" s="50" t="s">
        <v>90</v>
      </c>
      <c r="C41" s="50">
        <v>2019</v>
      </c>
      <c r="D41" s="50">
        <v>2019</v>
      </c>
      <c r="E41" s="23" t="s">
        <v>13</v>
      </c>
      <c r="F41" s="23" t="s">
        <v>126</v>
      </c>
    </row>
    <row r="42" spans="1:6" ht="66" x14ac:dyDescent="0.25">
      <c r="A42" s="49" t="s">
        <v>159</v>
      </c>
      <c r="B42" s="50" t="s">
        <v>90</v>
      </c>
      <c r="C42" s="50">
        <v>2019</v>
      </c>
      <c r="D42" s="50">
        <v>2019</v>
      </c>
      <c r="E42" s="23" t="s">
        <v>13</v>
      </c>
      <c r="F42" s="23" t="s">
        <v>126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tabSelected="1" view="pageBreakPreview" zoomScaleNormal="100" zoomScaleSheetLayoutView="100" workbookViewId="0">
      <selection activeCell="J20" sqref="J20"/>
    </sheetView>
  </sheetViews>
  <sheetFormatPr defaultColWidth="9.140625" defaultRowHeight="16.5" x14ac:dyDescent="0.25"/>
  <cols>
    <col min="1" max="1" width="39.85546875" style="19" customWidth="1"/>
    <col min="2" max="2" width="38.28515625" style="19" customWidth="1"/>
    <col min="3" max="3" width="22.7109375" style="19" customWidth="1"/>
    <col min="4" max="5" width="0" style="19" hidden="1" customWidth="1"/>
    <col min="6" max="6" width="11" style="19" hidden="1" customWidth="1"/>
    <col min="7" max="7" width="7.5703125" style="19" hidden="1" customWidth="1"/>
    <col min="8" max="8" width="23.140625" style="19" customWidth="1"/>
    <col min="9" max="9" width="22.28515625" style="19" customWidth="1"/>
    <col min="10" max="10" width="22.85546875" style="19" customWidth="1"/>
    <col min="11" max="11" width="24" style="19" customWidth="1"/>
    <col min="12" max="12" width="22.7109375" style="19" customWidth="1"/>
    <col min="13" max="13" width="21.28515625" style="19" customWidth="1"/>
    <col min="14" max="16384" width="9.140625" style="19"/>
  </cols>
  <sheetData>
    <row r="1" spans="1:13" ht="15" customHeight="1" x14ac:dyDescent="0.25">
      <c r="E1" s="83"/>
      <c r="F1" s="83"/>
      <c r="G1" s="83"/>
      <c r="H1" s="83"/>
      <c r="I1" s="83"/>
      <c r="J1" s="83" t="s">
        <v>152</v>
      </c>
      <c r="K1" s="83"/>
      <c r="L1" s="83"/>
      <c r="M1" s="83"/>
    </row>
    <row r="2" spans="1:13" x14ac:dyDescent="0.25">
      <c r="E2" s="83"/>
      <c r="F2" s="83"/>
      <c r="G2" s="83"/>
      <c r="H2" s="83"/>
      <c r="I2" s="83"/>
      <c r="J2" s="83"/>
      <c r="K2" s="83"/>
      <c r="L2" s="83"/>
      <c r="M2" s="83"/>
    </row>
    <row r="3" spans="1:13" x14ac:dyDescent="0.25">
      <c r="E3" s="83"/>
      <c r="F3" s="83"/>
      <c r="G3" s="83"/>
      <c r="H3" s="83"/>
      <c r="I3" s="83"/>
      <c r="J3" s="83"/>
      <c r="K3" s="83"/>
      <c r="L3" s="83"/>
      <c r="M3" s="83"/>
    </row>
    <row r="4" spans="1:13" ht="33.75" customHeight="1" x14ac:dyDescent="0.25">
      <c r="E4" s="83"/>
      <c r="F4" s="83"/>
      <c r="G4" s="83"/>
      <c r="H4" s="83"/>
      <c r="I4" s="83"/>
      <c r="J4" s="83"/>
      <c r="K4" s="83"/>
      <c r="L4" s="83"/>
      <c r="M4" s="83"/>
    </row>
    <row r="5" spans="1:13" x14ac:dyDescent="0.25">
      <c r="A5" s="81" t="s">
        <v>41</v>
      </c>
      <c r="B5" s="81"/>
      <c r="C5" s="81"/>
      <c r="D5" s="81"/>
      <c r="E5" s="81"/>
      <c r="F5" s="81"/>
      <c r="G5" s="81"/>
      <c r="H5" s="81"/>
      <c r="I5" s="81"/>
    </row>
    <row r="7" spans="1:13" ht="33.75" customHeight="1" x14ac:dyDescent="0.25">
      <c r="A7" s="80" t="s">
        <v>16</v>
      </c>
      <c r="B7" s="80" t="s">
        <v>25</v>
      </c>
      <c r="C7" s="80" t="s">
        <v>17</v>
      </c>
      <c r="D7" s="80" t="s">
        <v>18</v>
      </c>
      <c r="E7" s="80"/>
      <c r="F7" s="80"/>
      <c r="G7" s="80"/>
      <c r="H7" s="80" t="s">
        <v>19</v>
      </c>
      <c r="I7" s="80"/>
      <c r="J7" s="80"/>
      <c r="K7" s="80"/>
      <c r="L7" s="80"/>
      <c r="M7" s="80"/>
    </row>
    <row r="8" spans="1:13" ht="48" customHeight="1" x14ac:dyDescent="0.25">
      <c r="A8" s="80"/>
      <c r="B8" s="80"/>
      <c r="C8" s="80"/>
      <c r="D8" s="41" t="s">
        <v>20</v>
      </c>
      <c r="E8" s="41" t="s">
        <v>23</v>
      </c>
      <c r="F8" s="41" t="s">
        <v>21</v>
      </c>
      <c r="G8" s="41" t="s">
        <v>22</v>
      </c>
      <c r="H8" s="41" t="s">
        <v>73</v>
      </c>
      <c r="I8" s="41" t="s">
        <v>33</v>
      </c>
      <c r="J8" s="41" t="s">
        <v>34</v>
      </c>
      <c r="K8" s="41" t="s">
        <v>35</v>
      </c>
      <c r="L8" s="41" t="s">
        <v>36</v>
      </c>
      <c r="M8" s="41" t="s">
        <v>37</v>
      </c>
    </row>
    <row r="9" spans="1:13" ht="15.75" customHeight="1" x14ac:dyDescent="0.25">
      <c r="A9" s="84" t="s">
        <v>153</v>
      </c>
      <c r="B9" s="84" t="s">
        <v>24</v>
      </c>
      <c r="C9" s="36" t="s">
        <v>26</v>
      </c>
      <c r="D9" s="58" t="s">
        <v>38</v>
      </c>
      <c r="E9" s="58" t="s">
        <v>38</v>
      </c>
      <c r="F9" s="58" t="s">
        <v>38</v>
      </c>
      <c r="G9" s="58" t="s">
        <v>38</v>
      </c>
      <c r="H9" s="32">
        <f>I9+J9+K9+L9+M9</f>
        <v>207976.585533</v>
      </c>
      <c r="I9" s="32">
        <f>SUM(I10:I14)</f>
        <v>56217.005399999995</v>
      </c>
      <c r="J9" s="32">
        <f t="shared" ref="J9:M9" si="0">SUM(J10:J14)</f>
        <v>14659.580129999998</v>
      </c>
      <c r="K9" s="32">
        <f t="shared" si="0"/>
        <v>41300</v>
      </c>
      <c r="L9" s="32">
        <f t="shared" si="0"/>
        <v>69300.000002999994</v>
      </c>
      <c r="M9" s="32">
        <f t="shared" si="0"/>
        <v>26500</v>
      </c>
    </row>
    <row r="10" spans="1:13" ht="33" x14ac:dyDescent="0.25">
      <c r="A10" s="84"/>
      <c r="B10" s="84"/>
      <c r="C10" s="36" t="s">
        <v>27</v>
      </c>
      <c r="D10" s="58" t="s">
        <v>38</v>
      </c>
      <c r="E10" s="58" t="s">
        <v>38</v>
      </c>
      <c r="F10" s="58" t="s">
        <v>38</v>
      </c>
      <c r="G10" s="58" t="s">
        <v>38</v>
      </c>
      <c r="H10" s="32">
        <f>SUM(I10:M10)</f>
        <v>750.00006999999994</v>
      </c>
      <c r="I10" s="32">
        <f>I16</f>
        <v>750.00006999999994</v>
      </c>
      <c r="J10" s="32">
        <f t="shared" ref="J10:M10" si="1">J16</f>
        <v>0</v>
      </c>
      <c r="K10" s="32">
        <f t="shared" si="1"/>
        <v>0</v>
      </c>
      <c r="L10" s="32">
        <f t="shared" si="1"/>
        <v>0</v>
      </c>
      <c r="M10" s="32">
        <f t="shared" si="1"/>
        <v>0</v>
      </c>
    </row>
    <row r="11" spans="1:13" ht="45" customHeight="1" x14ac:dyDescent="0.25">
      <c r="A11" s="84"/>
      <c r="B11" s="84"/>
      <c r="C11" s="59" t="s">
        <v>28</v>
      </c>
      <c r="D11" s="58" t="s">
        <v>38</v>
      </c>
      <c r="E11" s="58" t="s">
        <v>38</v>
      </c>
      <c r="F11" s="58" t="s">
        <v>38</v>
      </c>
      <c r="G11" s="58" t="s">
        <v>38</v>
      </c>
      <c r="H11" s="32">
        <f>SUM(I11:M11)</f>
        <v>19613.726279999999</v>
      </c>
      <c r="I11" s="32">
        <f>I17</f>
        <v>14979.799939999999</v>
      </c>
      <c r="J11" s="32">
        <f t="shared" ref="J11:M11" si="2">J17</f>
        <v>1617.9782</v>
      </c>
      <c r="K11" s="32">
        <f t="shared" si="2"/>
        <v>1665.34736</v>
      </c>
      <c r="L11" s="32">
        <f t="shared" si="2"/>
        <v>1350.60078</v>
      </c>
      <c r="M11" s="32">
        <f t="shared" si="2"/>
        <v>0</v>
      </c>
    </row>
    <row r="12" spans="1:13" ht="20.25" customHeight="1" x14ac:dyDescent="0.25">
      <c r="A12" s="84"/>
      <c r="B12" s="84"/>
      <c r="C12" s="59" t="s">
        <v>39</v>
      </c>
      <c r="D12" s="58" t="s">
        <v>38</v>
      </c>
      <c r="E12" s="58" t="s">
        <v>38</v>
      </c>
      <c r="F12" s="58" t="s">
        <v>38</v>
      </c>
      <c r="G12" s="58" t="s">
        <v>38</v>
      </c>
      <c r="H12" s="32">
        <f t="shared" ref="H12:H14" si="3">SUM(I12:M12)</f>
        <v>20204.702129999998</v>
      </c>
      <c r="I12" s="32">
        <f>I18</f>
        <v>17036.218939999999</v>
      </c>
      <c r="J12" s="32">
        <f>J18</f>
        <v>3168.4831899999999</v>
      </c>
      <c r="K12" s="32">
        <f t="shared" ref="K12:L12" si="4">K18</f>
        <v>0</v>
      </c>
      <c r="L12" s="32">
        <f t="shared" si="4"/>
        <v>0</v>
      </c>
      <c r="M12" s="32">
        <v>0</v>
      </c>
    </row>
    <row r="13" spans="1:13" x14ac:dyDescent="0.25">
      <c r="A13" s="84"/>
      <c r="B13" s="84"/>
      <c r="C13" s="59" t="s">
        <v>40</v>
      </c>
      <c r="D13" s="58" t="s">
        <v>38</v>
      </c>
      <c r="E13" s="58" t="s">
        <v>38</v>
      </c>
      <c r="F13" s="58" t="s">
        <v>38</v>
      </c>
      <c r="G13" s="58" t="s">
        <v>38</v>
      </c>
      <c r="H13" s="32">
        <f t="shared" si="3"/>
        <v>31099.756552999999</v>
      </c>
      <c r="I13" s="32">
        <f>I19</f>
        <v>23450.98645</v>
      </c>
      <c r="J13" s="32">
        <f>J19</f>
        <v>6643.4524999999976</v>
      </c>
      <c r="K13" s="33">
        <f>K19</f>
        <v>555.11558000000002</v>
      </c>
      <c r="L13" s="33">
        <f>L19</f>
        <v>450.202023</v>
      </c>
      <c r="M13" s="33">
        <v>0</v>
      </c>
    </row>
    <row r="14" spans="1:13" ht="18" customHeight="1" x14ac:dyDescent="0.25">
      <c r="A14" s="84"/>
      <c r="B14" s="84"/>
      <c r="C14" s="59" t="s">
        <v>29</v>
      </c>
      <c r="D14" s="58" t="s">
        <v>38</v>
      </c>
      <c r="E14" s="58" t="s">
        <v>38</v>
      </c>
      <c r="F14" s="58" t="s">
        <v>38</v>
      </c>
      <c r="G14" s="58" t="s">
        <v>38</v>
      </c>
      <c r="H14" s="32">
        <f t="shared" si="3"/>
        <v>136308.40049999999</v>
      </c>
      <c r="I14" s="32">
        <f>I20</f>
        <v>0</v>
      </c>
      <c r="J14" s="67">
        <f t="shared" ref="J14:M14" si="5">J20</f>
        <v>3229.6662399999996</v>
      </c>
      <c r="K14" s="32">
        <f t="shared" si="5"/>
        <v>39079.537060000002</v>
      </c>
      <c r="L14" s="32">
        <f t="shared" si="5"/>
        <v>67499.197199999995</v>
      </c>
      <c r="M14" s="32">
        <f t="shared" si="5"/>
        <v>26500</v>
      </c>
    </row>
    <row r="15" spans="1:13" ht="19.5" customHeight="1" x14ac:dyDescent="0.25">
      <c r="A15" s="84"/>
      <c r="B15" s="84" t="s">
        <v>91</v>
      </c>
      <c r="C15" s="69" t="s">
        <v>26</v>
      </c>
      <c r="D15" s="70" t="s">
        <v>38</v>
      </c>
      <c r="E15" s="70" t="s">
        <v>38</v>
      </c>
      <c r="F15" s="70" t="s">
        <v>38</v>
      </c>
      <c r="G15" s="70" t="s">
        <v>38</v>
      </c>
      <c r="H15" s="71">
        <f t="shared" ref="H15" si="6">I15+J15+K15+L15+M15</f>
        <v>207976.585533</v>
      </c>
      <c r="I15" s="71">
        <f>SUM(I16:I20)</f>
        <v>56217.005399999995</v>
      </c>
      <c r="J15" s="72">
        <f>SUM(J16:J20)</f>
        <v>14659.580129999998</v>
      </c>
      <c r="K15" s="71">
        <f t="shared" ref="K15:M15" si="7">SUM(K16:K20)</f>
        <v>41300</v>
      </c>
      <c r="L15" s="71">
        <f t="shared" si="7"/>
        <v>69300.000002999994</v>
      </c>
      <c r="M15" s="71">
        <f t="shared" si="7"/>
        <v>26500</v>
      </c>
    </row>
    <row r="16" spans="1:13" ht="33" x14ac:dyDescent="0.25">
      <c r="A16" s="84"/>
      <c r="B16" s="84"/>
      <c r="C16" s="59" t="s">
        <v>27</v>
      </c>
      <c r="D16" s="58" t="s">
        <v>38</v>
      </c>
      <c r="E16" s="58" t="s">
        <v>38</v>
      </c>
      <c r="F16" s="58" t="s">
        <v>38</v>
      </c>
      <c r="G16" s="58" t="s">
        <v>38</v>
      </c>
      <c r="H16" s="32">
        <f>SUM(I16:M16)</f>
        <v>750.00006999999994</v>
      </c>
      <c r="I16" s="32">
        <f>750-0.00007+0.00014</f>
        <v>750.00006999999994</v>
      </c>
      <c r="J16" s="67">
        <v>0</v>
      </c>
      <c r="K16" s="32">
        <v>0</v>
      </c>
      <c r="L16" s="32">
        <v>0</v>
      </c>
      <c r="M16" s="32">
        <v>0</v>
      </c>
    </row>
    <row r="17" spans="1:13" ht="30" customHeight="1" x14ac:dyDescent="0.25">
      <c r="A17" s="84"/>
      <c r="B17" s="84"/>
      <c r="C17" s="59" t="s">
        <v>28</v>
      </c>
      <c r="D17" s="58" t="s">
        <v>38</v>
      </c>
      <c r="E17" s="58" t="s">
        <v>38</v>
      </c>
      <c r="F17" s="58" t="s">
        <v>38</v>
      </c>
      <c r="G17" s="58" t="s">
        <v>38</v>
      </c>
      <c r="H17" s="32">
        <f t="shared" ref="H17:H20" si="8">SUM(I17:M17)</f>
        <v>19613.726279999999</v>
      </c>
      <c r="I17" s="32">
        <f>1750+9029.8+3200+1000+0.00007-0.00014+0.00001</f>
        <v>14979.799939999999</v>
      </c>
      <c r="J17" s="67">
        <v>1617.9782</v>
      </c>
      <c r="K17" s="32">
        <v>1665.34736</v>
      </c>
      <c r="L17" s="32">
        <v>1350.60078</v>
      </c>
      <c r="M17" s="32">
        <v>0</v>
      </c>
    </row>
    <row r="18" spans="1:13" x14ac:dyDescent="0.25">
      <c r="A18" s="84"/>
      <c r="B18" s="84"/>
      <c r="C18" s="59" t="s">
        <v>39</v>
      </c>
      <c r="D18" s="58" t="s">
        <v>38</v>
      </c>
      <c r="E18" s="58" t="s">
        <v>38</v>
      </c>
      <c r="F18" s="58" t="s">
        <v>38</v>
      </c>
      <c r="G18" s="58" t="s">
        <v>38</v>
      </c>
      <c r="H18" s="32">
        <f t="shared" si="8"/>
        <v>20204.702129999998</v>
      </c>
      <c r="I18" s="32">
        <f>8000+8378.48+379.96116+277.77778</f>
        <v>17036.218939999999</v>
      </c>
      <c r="J18" s="67">
        <f>2763.98864+404.49455</f>
        <v>3168.4831899999999</v>
      </c>
      <c r="K18" s="32">
        <v>0</v>
      </c>
      <c r="L18" s="32">
        <v>0</v>
      </c>
      <c r="M18" s="32">
        <v>0</v>
      </c>
    </row>
    <row r="19" spans="1:13" x14ac:dyDescent="0.25">
      <c r="A19" s="84"/>
      <c r="B19" s="84"/>
      <c r="C19" s="59" t="s">
        <v>40</v>
      </c>
      <c r="D19" s="58" t="s">
        <v>38</v>
      </c>
      <c r="E19" s="58" t="s">
        <v>38</v>
      </c>
      <c r="F19" s="58" t="s">
        <v>38</v>
      </c>
      <c r="G19" s="58" t="s">
        <v>38</v>
      </c>
      <c r="H19" s="32">
        <f t="shared" si="8"/>
        <v>31099.756552999999</v>
      </c>
      <c r="I19" s="32">
        <v>23450.98645</v>
      </c>
      <c r="J19" s="68">
        <f>9444.19602+1759.93774+3+126.27977-4689.96103</f>
        <v>6643.4524999999976</v>
      </c>
      <c r="K19" s="33">
        <v>555.11558000000002</v>
      </c>
      <c r="L19" s="33">
        <v>450.202023</v>
      </c>
      <c r="M19" s="33">
        <v>0</v>
      </c>
    </row>
    <row r="20" spans="1:13" ht="41.25" customHeight="1" x14ac:dyDescent="0.25">
      <c r="A20" s="84"/>
      <c r="B20" s="84"/>
      <c r="C20" s="36" t="s">
        <v>29</v>
      </c>
      <c r="D20" s="58" t="s">
        <v>38</v>
      </c>
      <c r="E20" s="58" t="s">
        <v>38</v>
      </c>
      <c r="F20" s="58" t="s">
        <v>38</v>
      </c>
      <c r="G20" s="58" t="s">
        <v>38</v>
      </c>
      <c r="H20" s="32">
        <f t="shared" si="8"/>
        <v>136308.40049999999</v>
      </c>
      <c r="I20" s="32">
        <v>0</v>
      </c>
      <c r="J20" s="67">
        <f>5386.7953+2500-4657.12906</f>
        <v>3229.6662399999996</v>
      </c>
      <c r="K20" s="32">
        <v>39079.537060000002</v>
      </c>
      <c r="L20" s="32">
        <v>67499.197199999995</v>
      </c>
      <c r="M20" s="32">
        <v>26500</v>
      </c>
    </row>
    <row r="21" spans="1:13" x14ac:dyDescent="0.25">
      <c r="H21" s="60"/>
      <c r="I21" s="60"/>
      <c r="J21" s="60"/>
      <c r="K21" s="60"/>
      <c r="L21" s="60"/>
    </row>
    <row r="22" spans="1:13" x14ac:dyDescent="0.25">
      <c r="I22" s="60"/>
    </row>
    <row r="23" spans="1:13" x14ac:dyDescent="0.25">
      <c r="I23" s="60"/>
    </row>
    <row r="24" spans="1:13" x14ac:dyDescent="0.25">
      <c r="I24" s="60"/>
      <c r="J24" s="60"/>
    </row>
    <row r="25" spans="1:13" x14ac:dyDescent="0.25">
      <c r="I25" s="60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6"/>
  <sheetViews>
    <sheetView view="pageBreakPreview" zoomScale="60" zoomScaleNormal="67" workbookViewId="0">
      <selection activeCell="R18" sqref="R18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1.140625" style="1" customWidth="1"/>
    <col min="4" max="4" width="24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20.140625" style="1" customWidth="1"/>
    <col min="12" max="12" width="7.7109375" style="1" customWidth="1"/>
    <col min="13" max="13" width="5.7109375" style="1" customWidth="1"/>
    <col min="14" max="15" width="9.140625" style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88" t="s">
        <v>154</v>
      </c>
      <c r="P1" s="88"/>
      <c r="Q1" s="88"/>
      <c r="R1" s="88"/>
      <c r="S1" s="88"/>
      <c r="T1" s="88"/>
      <c r="U1" s="88"/>
      <c r="V1" s="88"/>
      <c r="W1" s="88"/>
      <c r="X1" s="88"/>
    </row>
    <row r="2" spans="1:24" x14ac:dyDescent="0.25">
      <c r="F2" s="12"/>
      <c r="G2" s="12"/>
      <c r="H2" s="12"/>
      <c r="O2" s="88"/>
      <c r="P2" s="88"/>
      <c r="Q2" s="88"/>
      <c r="R2" s="88"/>
      <c r="S2" s="88"/>
      <c r="T2" s="88"/>
      <c r="U2" s="88"/>
      <c r="V2" s="88"/>
      <c r="W2" s="88"/>
      <c r="X2" s="88"/>
    </row>
    <row r="3" spans="1:24" x14ac:dyDescent="0.25">
      <c r="F3" s="12"/>
      <c r="G3" s="12"/>
      <c r="H3" s="12"/>
      <c r="O3" s="88"/>
      <c r="P3" s="88"/>
      <c r="Q3" s="88"/>
      <c r="R3" s="88"/>
      <c r="S3" s="88"/>
      <c r="T3" s="88"/>
      <c r="U3" s="88"/>
      <c r="V3" s="88"/>
      <c r="W3" s="88"/>
      <c r="X3" s="88"/>
    </row>
    <row r="4" spans="1:24" x14ac:dyDescent="0.25">
      <c r="F4" s="12"/>
      <c r="G4" s="12"/>
      <c r="H4" s="12"/>
      <c r="O4" s="88"/>
      <c r="P4" s="88"/>
      <c r="Q4" s="88"/>
      <c r="R4" s="88"/>
      <c r="S4" s="88"/>
      <c r="T4" s="88"/>
      <c r="U4" s="88"/>
      <c r="V4" s="88"/>
      <c r="W4" s="88"/>
      <c r="X4" s="88"/>
    </row>
    <row r="5" spans="1:24" x14ac:dyDescent="0.25">
      <c r="F5" s="12"/>
      <c r="G5" s="12"/>
      <c r="H5" s="12"/>
      <c r="O5" s="88"/>
      <c r="P5" s="88"/>
      <c r="Q5" s="88"/>
      <c r="R5" s="88"/>
      <c r="S5" s="88"/>
      <c r="T5" s="88"/>
      <c r="U5" s="88"/>
      <c r="V5" s="88"/>
      <c r="W5" s="88"/>
      <c r="X5" s="88"/>
    </row>
    <row r="6" spans="1:24" x14ac:dyDescent="0.25">
      <c r="F6" s="12"/>
      <c r="G6" s="12"/>
      <c r="H6" s="12"/>
      <c r="O6" s="88"/>
      <c r="P6" s="88"/>
      <c r="Q6" s="88"/>
      <c r="R6" s="88"/>
      <c r="S6" s="88"/>
      <c r="T6" s="88"/>
      <c r="U6" s="88"/>
      <c r="V6" s="88"/>
      <c r="W6" s="88"/>
      <c r="X6" s="88"/>
    </row>
    <row r="7" spans="1:24" x14ac:dyDescent="0.25">
      <c r="F7" s="12"/>
      <c r="G7" s="12"/>
      <c r="H7" s="12"/>
      <c r="O7" s="88"/>
      <c r="P7" s="88"/>
      <c r="Q7" s="88"/>
      <c r="R7" s="88"/>
      <c r="S7" s="88"/>
      <c r="T7" s="88"/>
      <c r="U7" s="88"/>
      <c r="V7" s="88"/>
      <c r="W7" s="88"/>
      <c r="X7" s="88"/>
    </row>
    <row r="8" spans="1:24" x14ac:dyDescent="0.25">
      <c r="F8" s="12"/>
      <c r="G8" s="12"/>
      <c r="H8" s="12"/>
      <c r="O8" s="88"/>
      <c r="P8" s="88"/>
      <c r="Q8" s="88"/>
      <c r="R8" s="88"/>
      <c r="S8" s="88"/>
      <c r="T8" s="88"/>
      <c r="U8" s="88"/>
      <c r="V8" s="88"/>
      <c r="W8" s="88"/>
      <c r="X8" s="88"/>
    </row>
    <row r="9" spans="1:24" x14ac:dyDescent="0.25">
      <c r="C9" s="28" t="s">
        <v>53</v>
      </c>
      <c r="D9" s="28"/>
      <c r="E9" s="28"/>
      <c r="F9" s="28"/>
      <c r="G9" s="28"/>
      <c r="H9" s="28"/>
    </row>
    <row r="12" spans="1:24" ht="82.5" customHeight="1" x14ac:dyDescent="0.25">
      <c r="A12" s="85" t="s">
        <v>2</v>
      </c>
      <c r="B12" s="85" t="s">
        <v>54</v>
      </c>
      <c r="C12" s="85" t="s">
        <v>55</v>
      </c>
      <c r="D12" s="85" t="s">
        <v>8</v>
      </c>
      <c r="E12" s="106" t="s">
        <v>56</v>
      </c>
      <c r="F12" s="107"/>
      <c r="G12" s="107"/>
      <c r="H12" s="108"/>
      <c r="I12" s="94" t="s">
        <v>56</v>
      </c>
      <c r="J12" s="94"/>
      <c r="K12" s="94"/>
      <c r="L12" s="94"/>
      <c r="M12" s="94" t="s">
        <v>56</v>
      </c>
      <c r="N12" s="94"/>
      <c r="O12" s="94"/>
      <c r="P12" s="94"/>
      <c r="Q12" s="94" t="s">
        <v>56</v>
      </c>
      <c r="R12" s="94"/>
      <c r="S12" s="94"/>
      <c r="T12" s="94"/>
      <c r="U12" s="94" t="s">
        <v>56</v>
      </c>
      <c r="V12" s="94"/>
      <c r="W12" s="94"/>
      <c r="X12" s="94"/>
    </row>
    <row r="13" spans="1:24" x14ac:dyDescent="0.25">
      <c r="A13" s="86"/>
      <c r="B13" s="86"/>
      <c r="C13" s="86"/>
      <c r="D13" s="86"/>
      <c r="E13" s="106" t="s">
        <v>57</v>
      </c>
      <c r="F13" s="107"/>
      <c r="G13" s="107"/>
      <c r="H13" s="108"/>
      <c r="I13" s="94" t="s">
        <v>58</v>
      </c>
      <c r="J13" s="94"/>
      <c r="K13" s="94"/>
      <c r="L13" s="94"/>
      <c r="M13" s="94" t="s">
        <v>59</v>
      </c>
      <c r="N13" s="94"/>
      <c r="O13" s="94"/>
      <c r="P13" s="94"/>
      <c r="Q13" s="94" t="s">
        <v>60</v>
      </c>
      <c r="R13" s="94"/>
      <c r="S13" s="94"/>
      <c r="T13" s="94"/>
      <c r="U13" s="94" t="s">
        <v>61</v>
      </c>
      <c r="V13" s="94"/>
      <c r="W13" s="94"/>
      <c r="X13" s="94"/>
    </row>
    <row r="14" spans="1:24" ht="57" customHeight="1" x14ac:dyDescent="0.25">
      <c r="A14" s="87"/>
      <c r="B14" s="87"/>
      <c r="C14" s="87"/>
      <c r="D14" s="87"/>
      <c r="E14" s="29" t="s">
        <v>62</v>
      </c>
      <c r="F14" s="29" t="s">
        <v>63</v>
      </c>
      <c r="G14" s="29" t="s">
        <v>64</v>
      </c>
      <c r="H14" s="29" t="s">
        <v>65</v>
      </c>
      <c r="I14" s="2" t="s">
        <v>62</v>
      </c>
      <c r="J14" s="2" t="s">
        <v>63</v>
      </c>
      <c r="K14" s="2" t="s">
        <v>64</v>
      </c>
      <c r="L14" s="2" t="s">
        <v>65</v>
      </c>
      <c r="M14" s="2" t="s">
        <v>62</v>
      </c>
      <c r="N14" s="2" t="s">
        <v>63</v>
      </c>
      <c r="O14" s="2" t="s">
        <v>64</v>
      </c>
      <c r="P14" s="2" t="s">
        <v>65</v>
      </c>
      <c r="Q14" s="2" t="s">
        <v>62</v>
      </c>
      <c r="R14" s="2" t="s">
        <v>63</v>
      </c>
      <c r="S14" s="2" t="s">
        <v>64</v>
      </c>
      <c r="T14" s="2" t="s">
        <v>65</v>
      </c>
      <c r="U14" s="2" t="s">
        <v>62</v>
      </c>
      <c r="V14" s="2" t="s">
        <v>63</v>
      </c>
      <c r="W14" s="2" t="s">
        <v>64</v>
      </c>
      <c r="X14" s="2" t="s">
        <v>65</v>
      </c>
    </row>
    <row r="15" spans="1:24" ht="33" x14ac:dyDescent="0.25">
      <c r="A15" s="99">
        <v>1</v>
      </c>
      <c r="B15" s="52" t="s">
        <v>66</v>
      </c>
      <c r="C15" s="89" t="s">
        <v>67</v>
      </c>
      <c r="D15" s="89" t="s">
        <v>51</v>
      </c>
      <c r="E15" s="91"/>
      <c r="F15" s="92"/>
      <c r="G15" s="92"/>
      <c r="H15" s="93"/>
      <c r="I15" s="95"/>
      <c r="J15" s="95"/>
      <c r="K15" s="95"/>
      <c r="L15" s="95"/>
      <c r="M15" s="95"/>
      <c r="N15" s="95"/>
      <c r="O15" s="95"/>
      <c r="P15" s="95"/>
      <c r="Q15" s="91"/>
      <c r="R15" s="92"/>
      <c r="S15" s="92"/>
      <c r="T15" s="93"/>
      <c r="U15" s="91"/>
      <c r="V15" s="92"/>
      <c r="W15" s="92"/>
      <c r="X15" s="93"/>
    </row>
    <row r="16" spans="1:24" ht="33" x14ac:dyDescent="0.25">
      <c r="A16" s="100"/>
      <c r="B16" s="10" t="s">
        <v>149</v>
      </c>
      <c r="C16" s="90"/>
      <c r="D16" s="90"/>
      <c r="E16" s="96" t="s">
        <v>68</v>
      </c>
      <c r="F16" s="97"/>
      <c r="G16" s="97"/>
      <c r="H16" s="98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</row>
    <row r="17" spans="1:24" ht="33" x14ac:dyDescent="0.25">
      <c r="A17" s="100"/>
      <c r="B17" s="10" t="s">
        <v>133</v>
      </c>
      <c r="C17" s="90"/>
      <c r="D17" s="90"/>
      <c r="E17" s="96" t="s">
        <v>68</v>
      </c>
      <c r="F17" s="97"/>
      <c r="G17" s="97"/>
      <c r="H17" s="98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</row>
    <row r="18" spans="1:24" ht="77.25" customHeight="1" x14ac:dyDescent="0.25">
      <c r="A18" s="100"/>
      <c r="B18" s="10" t="s">
        <v>169</v>
      </c>
      <c r="C18" s="90"/>
      <c r="D18" s="90"/>
      <c r="E18" s="96"/>
      <c r="F18" s="97"/>
      <c r="G18" s="97"/>
      <c r="H18" s="98"/>
      <c r="I18" s="51"/>
      <c r="J18" s="51" t="s">
        <v>162</v>
      </c>
      <c r="K18" s="51" t="s">
        <v>170</v>
      </c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</row>
    <row r="19" spans="1:24" ht="55.5" customHeight="1" x14ac:dyDescent="0.25">
      <c r="A19" s="100"/>
      <c r="B19" s="10" t="s">
        <v>80</v>
      </c>
      <c r="C19" s="90"/>
      <c r="D19" s="90"/>
      <c r="E19" s="96"/>
      <c r="F19" s="97"/>
      <c r="G19" s="97"/>
      <c r="H19" s="98"/>
      <c r="I19" s="51"/>
      <c r="J19" s="51"/>
      <c r="K19" s="51"/>
      <c r="L19" s="51"/>
      <c r="M19" s="51"/>
      <c r="N19" s="51"/>
      <c r="O19" s="51" t="s">
        <v>68</v>
      </c>
      <c r="P19" s="51"/>
      <c r="Q19" s="51"/>
      <c r="R19" s="51"/>
      <c r="S19" s="51"/>
      <c r="T19" s="51"/>
      <c r="U19" s="51"/>
      <c r="V19" s="51"/>
      <c r="W19" s="51"/>
      <c r="X19" s="51"/>
    </row>
    <row r="20" spans="1:24" ht="38.25" customHeight="1" x14ac:dyDescent="0.25">
      <c r="A20" s="100"/>
      <c r="B20" s="10" t="s">
        <v>155</v>
      </c>
      <c r="C20" s="90"/>
      <c r="D20" s="90"/>
      <c r="E20" s="96"/>
      <c r="F20" s="97"/>
      <c r="G20" s="97"/>
      <c r="H20" s="98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 t="s">
        <v>69</v>
      </c>
      <c r="U20" s="51"/>
      <c r="V20" s="51"/>
      <c r="W20" s="51"/>
      <c r="X20" s="51"/>
    </row>
    <row r="21" spans="1:24" ht="33" x14ac:dyDescent="0.25">
      <c r="A21" s="101"/>
      <c r="B21" s="10" t="s">
        <v>156</v>
      </c>
      <c r="C21" s="105"/>
      <c r="D21" s="105"/>
      <c r="E21" s="96"/>
      <c r="F21" s="97"/>
      <c r="G21" s="97"/>
      <c r="H21" s="98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 t="s">
        <v>68</v>
      </c>
      <c r="X21" s="51"/>
    </row>
    <row r="22" spans="1:24" ht="25.5" customHeight="1" x14ac:dyDescent="0.25">
      <c r="A22" s="99">
        <v>2</v>
      </c>
      <c r="B22" s="52" t="s">
        <v>70</v>
      </c>
      <c r="C22" s="89" t="s">
        <v>67</v>
      </c>
      <c r="D22" s="89" t="s">
        <v>51</v>
      </c>
      <c r="E22" s="91"/>
      <c r="F22" s="92"/>
      <c r="G22" s="92"/>
      <c r="H22" s="93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</row>
    <row r="23" spans="1:24" ht="24" customHeight="1" x14ac:dyDescent="0.25">
      <c r="A23" s="100"/>
      <c r="B23" s="53" t="s">
        <v>127</v>
      </c>
      <c r="C23" s="90"/>
      <c r="D23" s="90"/>
      <c r="E23" s="91" t="s">
        <v>131</v>
      </c>
      <c r="F23" s="92"/>
      <c r="G23" s="92"/>
      <c r="H23" s="93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</row>
    <row r="24" spans="1:24" ht="24" customHeight="1" x14ac:dyDescent="0.25">
      <c r="A24" s="100"/>
      <c r="B24" s="10" t="s">
        <v>128</v>
      </c>
      <c r="C24" s="90"/>
      <c r="D24" s="90"/>
      <c r="E24" s="96" t="s">
        <v>68</v>
      </c>
      <c r="F24" s="97"/>
      <c r="G24" s="97"/>
      <c r="H24" s="98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</row>
    <row r="25" spans="1:24" ht="24" customHeight="1" x14ac:dyDescent="0.25">
      <c r="A25" s="100"/>
      <c r="B25" s="54" t="s">
        <v>134</v>
      </c>
      <c r="C25" s="90"/>
      <c r="D25" s="90"/>
      <c r="E25" s="96" t="s">
        <v>150</v>
      </c>
      <c r="F25" s="97"/>
      <c r="G25" s="97"/>
      <c r="H25" s="98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</row>
    <row r="26" spans="1:24" ht="33" x14ac:dyDescent="0.25">
      <c r="A26" s="100"/>
      <c r="B26" s="54" t="s">
        <v>135</v>
      </c>
      <c r="C26" s="90"/>
      <c r="D26" s="90"/>
      <c r="E26" s="96" t="s">
        <v>150</v>
      </c>
      <c r="F26" s="97"/>
      <c r="G26" s="97"/>
      <c r="H26" s="98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</row>
    <row r="27" spans="1:24" ht="24" customHeight="1" x14ac:dyDescent="0.25">
      <c r="A27" s="100"/>
      <c r="B27" s="54" t="s">
        <v>136</v>
      </c>
      <c r="C27" s="90"/>
      <c r="D27" s="90"/>
      <c r="E27" s="96" t="s">
        <v>150</v>
      </c>
      <c r="F27" s="97"/>
      <c r="G27" s="97"/>
      <c r="H27" s="98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</row>
    <row r="28" spans="1:24" ht="24" customHeight="1" x14ac:dyDescent="0.25">
      <c r="A28" s="100"/>
      <c r="B28" s="54" t="s">
        <v>137</v>
      </c>
      <c r="C28" s="90"/>
      <c r="D28" s="90"/>
      <c r="E28" s="96" t="s">
        <v>150</v>
      </c>
      <c r="F28" s="97"/>
      <c r="G28" s="97"/>
      <c r="H28" s="98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</row>
    <row r="29" spans="1:24" ht="24" customHeight="1" x14ac:dyDescent="0.25">
      <c r="A29" s="100"/>
      <c r="B29" s="54" t="s">
        <v>138</v>
      </c>
      <c r="C29" s="90"/>
      <c r="D29" s="90"/>
      <c r="E29" s="96" t="s">
        <v>150</v>
      </c>
      <c r="F29" s="97"/>
      <c r="G29" s="97"/>
      <c r="H29" s="98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</row>
    <row r="30" spans="1:24" x14ac:dyDescent="0.25">
      <c r="A30" s="100"/>
      <c r="B30" s="54" t="s">
        <v>139</v>
      </c>
      <c r="C30" s="90"/>
      <c r="D30" s="90"/>
      <c r="E30" s="96" t="s">
        <v>150</v>
      </c>
      <c r="F30" s="97"/>
      <c r="G30" s="97"/>
      <c r="H30" s="98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</row>
    <row r="31" spans="1:24" ht="33" x14ac:dyDescent="0.25">
      <c r="A31" s="100"/>
      <c r="B31" s="54" t="s">
        <v>140</v>
      </c>
      <c r="C31" s="90"/>
      <c r="D31" s="90"/>
      <c r="E31" s="96" t="s">
        <v>150</v>
      </c>
      <c r="F31" s="97"/>
      <c r="G31" s="97"/>
      <c r="H31" s="98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</row>
    <row r="32" spans="1:24" ht="20.25" customHeight="1" x14ac:dyDescent="0.25">
      <c r="A32" s="100"/>
      <c r="B32" s="54" t="s">
        <v>141</v>
      </c>
      <c r="C32" s="90"/>
      <c r="D32" s="90"/>
      <c r="E32" s="96" t="s">
        <v>150</v>
      </c>
      <c r="F32" s="97"/>
      <c r="G32" s="97"/>
      <c r="H32" s="98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</row>
    <row r="33" spans="1:24" ht="33" x14ac:dyDescent="0.25">
      <c r="A33" s="100"/>
      <c r="B33" s="11" t="s">
        <v>76</v>
      </c>
      <c r="C33" s="90"/>
      <c r="D33" s="90"/>
      <c r="E33" s="102"/>
      <c r="F33" s="103"/>
      <c r="G33" s="103"/>
      <c r="H33" s="104"/>
      <c r="I33" s="55"/>
      <c r="J33" s="55"/>
      <c r="K33" s="55"/>
      <c r="L33" s="55"/>
      <c r="M33" s="55"/>
      <c r="N33" s="55"/>
      <c r="O33" s="51" t="s">
        <v>68</v>
      </c>
      <c r="P33" s="55"/>
      <c r="Q33" s="55"/>
      <c r="R33" s="55"/>
      <c r="S33" s="55"/>
      <c r="T33" s="55"/>
      <c r="U33" s="55"/>
      <c r="V33" s="55"/>
      <c r="W33" s="55"/>
      <c r="X33" s="55"/>
    </row>
    <row r="34" spans="1:24" x14ac:dyDescent="0.25">
      <c r="A34" s="100"/>
      <c r="B34" s="11" t="s">
        <v>52</v>
      </c>
      <c r="C34" s="90"/>
      <c r="D34" s="90"/>
      <c r="E34" s="102"/>
      <c r="F34" s="103"/>
      <c r="G34" s="103"/>
      <c r="H34" s="104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1" t="s">
        <v>69</v>
      </c>
      <c r="U34" s="55"/>
      <c r="V34" s="55"/>
      <c r="W34" s="55"/>
      <c r="X34" s="55"/>
    </row>
    <row r="35" spans="1:24" x14ac:dyDescent="0.25">
      <c r="A35" s="100"/>
      <c r="B35" s="10" t="s">
        <v>160</v>
      </c>
      <c r="C35" s="90"/>
      <c r="D35" s="90"/>
      <c r="E35" s="102"/>
      <c r="F35" s="103"/>
      <c r="G35" s="103"/>
      <c r="H35" s="104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1" t="s">
        <v>69</v>
      </c>
    </row>
    <row r="36" spans="1:24" x14ac:dyDescent="0.25">
      <c r="A36" s="101"/>
      <c r="B36" s="10" t="s">
        <v>161</v>
      </c>
      <c r="C36" s="105"/>
      <c r="D36" s="105"/>
      <c r="E36" s="102"/>
      <c r="F36" s="103"/>
      <c r="G36" s="103"/>
      <c r="H36" s="104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1" t="s">
        <v>69</v>
      </c>
    </row>
    <row r="37" spans="1:24" ht="22.5" customHeight="1" x14ac:dyDescent="0.25">
      <c r="A37" s="99">
        <v>3</v>
      </c>
      <c r="B37" s="10" t="s">
        <v>117</v>
      </c>
      <c r="C37" s="89" t="s">
        <v>67</v>
      </c>
      <c r="D37" s="89" t="s">
        <v>51</v>
      </c>
      <c r="E37" s="102"/>
      <c r="F37" s="103"/>
      <c r="G37" s="103"/>
      <c r="H37" s="104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1"/>
    </row>
    <row r="38" spans="1:24" ht="24" customHeight="1" x14ac:dyDescent="0.25">
      <c r="A38" s="100"/>
      <c r="B38" s="53" t="s">
        <v>142</v>
      </c>
      <c r="C38" s="90"/>
      <c r="D38" s="90"/>
      <c r="E38" s="102" t="s">
        <v>131</v>
      </c>
      <c r="F38" s="103"/>
      <c r="G38" s="103"/>
      <c r="H38" s="104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</row>
    <row r="39" spans="1:24" ht="20.25" customHeight="1" x14ac:dyDescent="0.25">
      <c r="A39" s="100"/>
      <c r="B39" s="53" t="s">
        <v>119</v>
      </c>
      <c r="C39" s="90"/>
      <c r="D39" s="90"/>
      <c r="E39" s="102" t="s">
        <v>130</v>
      </c>
      <c r="F39" s="103"/>
      <c r="G39" s="103"/>
      <c r="H39" s="104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</row>
    <row r="40" spans="1:24" ht="25.5" customHeight="1" x14ac:dyDescent="0.25">
      <c r="A40" s="100"/>
      <c r="B40" s="53" t="s">
        <v>118</v>
      </c>
      <c r="C40" s="90"/>
      <c r="D40" s="90"/>
      <c r="E40" s="102" t="s">
        <v>131</v>
      </c>
      <c r="F40" s="103"/>
      <c r="G40" s="103"/>
      <c r="H40" s="104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</row>
    <row r="41" spans="1:24" ht="24" customHeight="1" x14ac:dyDescent="0.25">
      <c r="A41" s="100"/>
      <c r="B41" s="53" t="s">
        <v>143</v>
      </c>
      <c r="C41" s="90"/>
      <c r="D41" s="90"/>
      <c r="E41" s="102" t="s">
        <v>68</v>
      </c>
      <c r="F41" s="103"/>
      <c r="G41" s="103"/>
      <c r="H41" s="104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</row>
    <row r="42" spans="1:24" ht="24" customHeight="1" x14ac:dyDescent="0.25">
      <c r="A42" s="100"/>
      <c r="B42" s="53" t="s">
        <v>129</v>
      </c>
      <c r="C42" s="90"/>
      <c r="D42" s="90"/>
      <c r="E42" s="102" t="s">
        <v>68</v>
      </c>
      <c r="F42" s="103"/>
      <c r="G42" s="103"/>
      <c r="H42" s="104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</row>
    <row r="43" spans="1:24" ht="27.75" customHeight="1" x14ac:dyDescent="0.25">
      <c r="A43" s="100"/>
      <c r="B43" s="53" t="s">
        <v>144</v>
      </c>
      <c r="C43" s="90"/>
      <c r="D43" s="90"/>
      <c r="E43" s="102" t="s">
        <v>68</v>
      </c>
      <c r="F43" s="103"/>
      <c r="G43" s="103"/>
      <c r="H43" s="104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</row>
    <row r="44" spans="1:24" ht="27.75" customHeight="1" x14ac:dyDescent="0.25">
      <c r="A44" s="100"/>
      <c r="B44" s="53" t="s">
        <v>157</v>
      </c>
      <c r="C44" s="90"/>
      <c r="D44" s="90"/>
      <c r="E44" s="56"/>
      <c r="F44" s="56"/>
      <c r="G44" s="56"/>
      <c r="H44" s="56"/>
      <c r="I44" s="55"/>
      <c r="J44" s="55" t="s">
        <v>68</v>
      </c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</row>
    <row r="45" spans="1:24" ht="27.75" customHeight="1" x14ac:dyDescent="0.25">
      <c r="A45" s="100"/>
      <c r="B45" s="53" t="s">
        <v>158</v>
      </c>
      <c r="C45" s="90"/>
      <c r="D45" s="90"/>
      <c r="E45" s="57"/>
      <c r="F45" s="57"/>
      <c r="G45" s="57"/>
      <c r="H45" s="57"/>
      <c r="I45" s="55"/>
      <c r="J45" s="55" t="s">
        <v>130</v>
      </c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</row>
    <row r="46" spans="1:24" x14ac:dyDescent="0.25">
      <c r="A46" s="100"/>
      <c r="B46" s="53" t="s">
        <v>159</v>
      </c>
      <c r="C46" s="90"/>
      <c r="D46" s="90"/>
      <c r="E46" s="57"/>
      <c r="F46" s="57"/>
      <c r="G46" s="57"/>
      <c r="H46" s="57"/>
      <c r="I46" s="55"/>
      <c r="J46" s="55" t="s">
        <v>68</v>
      </c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</row>
  </sheetData>
  <mergeCells count="57">
    <mergeCell ref="E17:H17"/>
    <mergeCell ref="E25:H25"/>
    <mergeCell ref="E26:H26"/>
    <mergeCell ref="E27:H27"/>
    <mergeCell ref="E13:H13"/>
    <mergeCell ref="E23:H23"/>
    <mergeCell ref="E37:H37"/>
    <mergeCell ref="E22:H22"/>
    <mergeCell ref="E33:H33"/>
    <mergeCell ref="E34:H34"/>
    <mergeCell ref="E36:H36"/>
    <mergeCell ref="E29:H29"/>
    <mergeCell ref="E30:H30"/>
    <mergeCell ref="E31:H31"/>
    <mergeCell ref="E32:H32"/>
    <mergeCell ref="A15:A21"/>
    <mergeCell ref="A22:A36"/>
    <mergeCell ref="A37:A46"/>
    <mergeCell ref="E41:H41"/>
    <mergeCell ref="E42:H42"/>
    <mergeCell ref="E43:H43"/>
    <mergeCell ref="C22:C36"/>
    <mergeCell ref="C37:C46"/>
    <mergeCell ref="C15:C21"/>
    <mergeCell ref="D15:D21"/>
    <mergeCell ref="D22:D36"/>
    <mergeCell ref="E39:H39"/>
    <mergeCell ref="E38:H38"/>
    <mergeCell ref="E40:H40"/>
    <mergeCell ref="E24:H24"/>
    <mergeCell ref="E16:H16"/>
    <mergeCell ref="D37:D46"/>
    <mergeCell ref="Q15:T15"/>
    <mergeCell ref="U15:X15"/>
    <mergeCell ref="Q13:T13"/>
    <mergeCell ref="I15:L15"/>
    <mergeCell ref="M15:P15"/>
    <mergeCell ref="U13:X13"/>
    <mergeCell ref="I13:L13"/>
    <mergeCell ref="M13:P13"/>
    <mergeCell ref="E21:H21"/>
    <mergeCell ref="E15:H15"/>
    <mergeCell ref="E18:H18"/>
    <mergeCell ref="E19:H19"/>
    <mergeCell ref="E20:H20"/>
    <mergeCell ref="E28:H28"/>
    <mergeCell ref="E35:H35"/>
    <mergeCell ref="A12:A14"/>
    <mergeCell ref="B12:B14"/>
    <mergeCell ref="C12:C14"/>
    <mergeCell ref="D12:D14"/>
    <mergeCell ref="O1:X8"/>
    <mergeCell ref="I12:L12"/>
    <mergeCell ref="M12:P12"/>
    <mergeCell ref="Q12:T12"/>
    <mergeCell ref="U12:X12"/>
    <mergeCell ref="E12:H12"/>
  </mergeCells>
  <pageMargins left="0.31496062992125984" right="0.11811023622047245" top="0.15748031496062992" bottom="0.35433070866141736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2019-08-28T05:55:41Z</dcterms:modified>
</cp:coreProperties>
</file>