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3395" yWindow="225" windowWidth="15510" windowHeight="15420" firstSheet="1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4'!$A$1:$X$41</definedName>
    <definedName name="_xlnm.Print_Area" localSheetId="0">'приложение № 1'!$A$1:$I$19</definedName>
    <definedName name="_xlnm.Print_Area" localSheetId="2">'приложение № 3'!$A$1:$I$20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3" l="1"/>
  <c r="F16" i="3" l="1"/>
  <c r="F17" i="3"/>
  <c r="I19" i="1" l="1"/>
  <c r="E19" i="3" l="1"/>
  <c r="D16" i="3" l="1"/>
  <c r="D19" i="3"/>
  <c r="D20" i="3"/>
  <c r="D17" i="3" l="1"/>
  <c r="E18" i="3"/>
  <c r="D18" i="3" s="1"/>
  <c r="I17" i="1" l="1"/>
  <c r="I15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H8" i="1"/>
  <c r="G8" i="1"/>
  <c r="F8" i="1"/>
  <c r="E8" i="1"/>
  <c r="I13" i="3"/>
  <c r="F13" i="3"/>
  <c r="G13" i="3"/>
  <c r="H13" i="3"/>
  <c r="G15" i="3" l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H9" i="3" l="1"/>
  <c r="I9" i="3"/>
  <c r="G9" i="3"/>
  <c r="F12" i="3" l="1"/>
  <c r="E12" i="3" l="1"/>
  <c r="D12" i="3" s="1"/>
  <c r="E13" i="3"/>
  <c r="D13" i="3" s="1"/>
  <c r="E15" i="3" l="1"/>
  <c r="F15" i="3"/>
  <c r="D15" i="3" l="1"/>
  <c r="D8" i="1"/>
  <c r="E10" i="3" l="1"/>
  <c r="F10" i="3"/>
  <c r="E11" i="3"/>
  <c r="F11" i="3"/>
  <c r="D11" i="3" l="1"/>
  <c r="D10" i="3"/>
  <c r="E14" i="3"/>
  <c r="F14" i="3"/>
  <c r="D14" i="3" l="1"/>
  <c r="F9" i="3"/>
  <c r="E9" i="3"/>
  <c r="D9" i="3" l="1"/>
</calcChain>
</file>

<file path=xl/sharedStrings.xml><?xml version="1.0" encoding="utf-8"?>
<sst xmlns="http://schemas.openxmlformats.org/spreadsheetml/2006/main" count="290" uniqueCount="131">
  <si>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</si>
  <si>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</si>
  <si>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</si>
  <si>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</si>
  <si>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</si>
  <si>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</si>
  <si>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</si>
  <si>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</si>
  <si>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</si>
  <si>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</si>
  <si>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</si>
  <si>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</si>
  <si>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</si>
  <si>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</si>
  <si>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</si>
  <si>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</si>
  <si>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</si>
  <si>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</si>
  <si>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</si>
  <si>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</si>
  <si>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</si>
  <si>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</si>
  <si>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</si>
  <si>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</si>
  <si>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</si>
  <si>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</si>
  <si>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</si>
  <si>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</si>
  <si>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</si>
  <si>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</si>
  <si>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</si>
  <si>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</si>
  <si>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</si>
  <si>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</si>
  <si>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</si>
  <si>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</si>
  <si>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</si>
  <si>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</si>
  <si>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</si>
  <si>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</si>
  <si>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</si>
  <si>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</si>
  <si>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</si>
  <si>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</si>
  <si>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</si>
  <si>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</si>
  <si>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</si>
  <si>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</si>
  <si>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</si>
  <si>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</si>
  <si>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</si>
  <si>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</si>
  <si>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</si>
  <si>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</si>
  <si>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</si>
  <si>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</si>
  <si>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</si>
  <si>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</si>
  <si>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</si>
  <si>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</si>
  <si>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</si>
  <si>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</si>
  <si>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</si>
  <si>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</si>
  <si>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</si>
  <si>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</si>
  <si>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</si>
  <si>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</si>
  <si>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</si>
  <si>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</si>
  <si>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</si>
  <si>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</si>
  <si>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</si>
  <si>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</si>
  <si>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</si>
  <si>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</si>
  <si>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</si>
  <si>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</si>
  <si>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</si>
  <si>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</si>
  <si>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</si>
  <si>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</si>
  <si>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</si>
  <si>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</si>
  <si>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</si>
  <si>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</si>
  <si>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</si>
  <si>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</si>
  <si>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</si>
  <si>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</si>
  <si>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</si>
  <si>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</si>
  <si>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</si>
  <si>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</si>
  <si>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</si>
  <si>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</si>
  <si>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</si>
  <si>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</si>
  <si>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</si>
  <si>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</si>
  <si>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</si>
  <si>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</si>
  <si>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</si>
  <si>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</si>
  <si>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</si>
  <si>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</si>
  <si>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</si>
  <si>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</si>
  <si>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</si>
  <si>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</si>
  <si>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</si>
  <si>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</si>
  <si>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</si>
  <si>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</si>
  <si>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</si>
  <si>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</si>
  <si>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Times New Roman"/>
        <family val="1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</si>
  <si>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Times New Roman"/>
        <family val="1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</si>
  <si>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Times New Roman"/>
        <family val="1"/>
        <charset val="204"/>
      </rPr>
      <t xml:space="preserve"> 1% ОТ ОБЩЕЙ ЧИСЛЕННОСТИ НАСЕЛЕНИЯ ПО 2 ЧАСА </t>
    </r>
  </si>
  <si>
    <t xml:space="preserve">Количество реализованных инициативных проектов </t>
  </si>
  <si>
    <t xml:space="preserve"> 3. Основное мероприятие "Реализация проектов "Народный бюджет"</t>
  </si>
  <si>
    <t xml:space="preserve"> 4. Основное мероприятие "Реализация инициативных проектов </t>
  </si>
  <si>
    <t>Контрольные события №4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</si>
  <si>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гг."</t>
  </si>
  <si>
    <t xml:space="preserve">Благоустройство дворовой территории многоквартирных домов микрорайон №3 (№10/11, №13/14, №48, 48а, №95, 98, 99, 119) в гп. Пойковский </t>
  </si>
  <si>
    <t>Устройство проезда, прилегающего к многоквартирному дому № 4 микрорайону № 4</t>
  </si>
  <si>
    <t>Устройство тротуара, прилегающего к многоквартирному дому № 4 микрорайона № 4</t>
  </si>
  <si>
    <t>Площадка для дрессировки и выгула собак</t>
  </si>
  <si>
    <t>Благоустройство общественного кладбища №2</t>
  </si>
  <si>
    <t>Устройство автомобильной стоянки прилегающей к территории дома № 1/2 микрорайона № 7</t>
  </si>
  <si>
    <t>Дорога к дому силами активистов ТОС Автомобилистов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</si>
</sst>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Protection="1"/>
    <xf numFmtId="0" fontId="3" fillId="2" borderId="0" xfId="0" applyFont="1" applyFill="1"/>
    <xf numFmtId="164" fontId="1" fillId="0" borderId="0" xfId="0" applyNumberFormat="1" applyFont="1" applyFill="1"/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7" fontId="6" fillId="0" borderId="1" xfId="1" applyNumberFormat="1" applyFont="1" applyFill="1" applyBorder="1"/>
    <xf numFmtId="166" fontId="6" fillId="0" borderId="1" xfId="1" applyNumberFormat="1" applyFont="1" applyFill="1" applyBorder="1" applyAlignment="1">
      <alignment horizontal="right" vertical="center"/>
    </xf>
    <xf numFmtId="167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7" fillId="0" borderId="0" xfId="0" applyFont="1"/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C14" zoomScaleNormal="100" zoomScaleSheetLayoutView="100" workbookViewId="0">
      <selection activeCell="E19" sqref="E19"/>
    </sheetView>
  </sheetViews>
  <sheetFormatPr defaultColWidth="9.140625" defaultRowHeight="16.5" x14ac:dyDescent="0.25"/>
  <cols>
    <col min="1" max="1" width="3.85546875" style="3" bestFit="1" customWidth="1"/>
    <col min="2" max="2" width="50.28515625" style="10" customWidth="1"/>
    <col min="3" max="3" width="13" style="3" bestFit="1" customWidth="1"/>
    <col min="4" max="5" width="13.28515625" style="3" bestFit="1" customWidth="1"/>
    <col min="6" max="6" width="14.7109375" style="3" customWidth="1"/>
    <col min="7" max="8" width="13.28515625" style="3" customWidth="1"/>
    <col min="9" max="9" width="19.140625" style="3" customWidth="1"/>
    <col min="10" max="16384" width="9.140625" style="3"/>
  </cols>
  <sheetData>
    <row r="1" spans="1:10" ht="78" customHeight="1" x14ac:dyDescent="0.25">
      <c r="A1" s="25"/>
      <c r="B1" s="25"/>
      <c r="C1" s="25"/>
      <c r="D1" s="25"/>
      <c r="E1" s="25"/>
      <c r="F1" s="25"/>
      <c r="G1" s="74" t="s">
        <v>123</v>
      </c>
      <c r="H1" s="74"/>
      <c r="I1" s="74"/>
    </row>
    <row r="2" spans="1:10" ht="18" customHeight="1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</row>
    <row r="3" spans="1:10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</row>
    <row r="4" spans="1:10" x14ac:dyDescent="0.25">
      <c r="A4" s="25"/>
      <c r="B4" s="25"/>
      <c r="C4" s="25"/>
      <c r="D4" s="25"/>
      <c r="E4" s="25"/>
      <c r="F4" s="25"/>
      <c r="G4" s="25"/>
      <c r="H4" s="25"/>
      <c r="I4" s="25"/>
    </row>
    <row r="5" spans="1:10" ht="46.5" customHeight="1" x14ac:dyDescent="0.25">
      <c r="A5" s="77" t="s">
        <v>2</v>
      </c>
      <c r="B5" s="77" t="s">
        <v>3</v>
      </c>
      <c r="C5" s="77" t="s">
        <v>4</v>
      </c>
      <c r="D5" s="75"/>
      <c r="E5" s="75"/>
      <c r="F5" s="75"/>
      <c r="G5" s="75"/>
      <c r="H5" s="75"/>
      <c r="I5" s="76"/>
      <c r="J5" s="4"/>
    </row>
    <row r="6" spans="1:10" ht="62.25" customHeight="1" x14ac:dyDescent="0.25">
      <c r="A6" s="77"/>
      <c r="B6" s="77"/>
      <c r="C6" s="77"/>
      <c r="D6" s="26">
        <v>44197</v>
      </c>
      <c r="E6" s="26">
        <v>44562</v>
      </c>
      <c r="F6" s="26">
        <v>44927</v>
      </c>
      <c r="G6" s="26">
        <v>45292</v>
      </c>
      <c r="H6" s="26">
        <v>45658</v>
      </c>
      <c r="I6" s="27" t="s">
        <v>89</v>
      </c>
    </row>
    <row r="7" spans="1:10" s="8" customFormat="1" ht="201.75" customHeight="1" x14ac:dyDescent="0.25">
      <c r="A7" s="28">
        <v>1</v>
      </c>
      <c r="B7" s="29" t="s">
        <v>62</v>
      </c>
      <c r="C7" s="29" t="s">
        <v>30</v>
      </c>
      <c r="D7" s="28" t="s">
        <v>75</v>
      </c>
      <c r="E7" s="28" t="s">
        <v>90</v>
      </c>
      <c r="F7" s="28" t="s">
        <v>91</v>
      </c>
      <c r="G7" s="28" t="s">
        <v>92</v>
      </c>
      <c r="H7" s="28" t="s">
        <v>93</v>
      </c>
      <c r="I7" s="28" t="s">
        <v>70</v>
      </c>
    </row>
    <row r="8" spans="1:10" s="8" customFormat="1" ht="98.1" customHeight="1" x14ac:dyDescent="0.25">
      <c r="A8" s="28">
        <f>A7+1</f>
        <v>2</v>
      </c>
      <c r="B8" s="29" t="s">
        <v>116</v>
      </c>
      <c r="C8" s="29" t="s">
        <v>31</v>
      </c>
      <c r="D8" s="30">
        <f>(178998)/253766*100</f>
        <v>70.536636113584962</v>
      </c>
      <c r="E8" s="30">
        <f>(195932/253766)*100</f>
        <v>77.209712885098867</v>
      </c>
      <c r="F8" s="30">
        <f>(208897/253766)*100</f>
        <v>82.318750344805849</v>
      </c>
      <c r="G8" s="30">
        <f>(221480/253766)*100</f>
        <v>87.277255424288512</v>
      </c>
      <c r="H8" s="30">
        <f>(233449/253766)*100</f>
        <v>91.9938053167091</v>
      </c>
      <c r="I8" s="30">
        <v>100</v>
      </c>
    </row>
    <row r="9" spans="1:10" s="8" customFormat="1" ht="101.25" customHeight="1" x14ac:dyDescent="0.25">
      <c r="A9" s="28">
        <f t="shared" ref="A9:A19" si="0">A8+1</f>
        <v>3</v>
      </c>
      <c r="B9" s="29" t="s">
        <v>32</v>
      </c>
      <c r="C9" s="29" t="s">
        <v>30</v>
      </c>
      <c r="D9" s="28" t="s">
        <v>94</v>
      </c>
      <c r="E9" s="28" t="s">
        <v>94</v>
      </c>
      <c r="F9" s="28" t="s">
        <v>94</v>
      </c>
      <c r="G9" s="28" t="s">
        <v>94</v>
      </c>
      <c r="H9" s="28" t="s">
        <v>94</v>
      </c>
      <c r="I9" s="28" t="s">
        <v>94</v>
      </c>
    </row>
    <row r="10" spans="1:10" ht="117.75" customHeight="1" x14ac:dyDescent="0.25">
      <c r="A10" s="28">
        <f t="shared" si="0"/>
        <v>4</v>
      </c>
      <c r="B10" s="31" t="s">
        <v>56</v>
      </c>
      <c r="C10" s="31" t="s">
        <v>31</v>
      </c>
      <c r="D10" s="28">
        <v>100</v>
      </c>
      <c r="E10" s="28">
        <v>100</v>
      </c>
      <c r="F10" s="28">
        <v>100</v>
      </c>
      <c r="G10" s="28">
        <v>100</v>
      </c>
      <c r="H10" s="28">
        <v>100</v>
      </c>
      <c r="I10" s="28">
        <v>100</v>
      </c>
    </row>
    <row r="11" spans="1:10" s="8" customFormat="1" ht="71.25" customHeight="1" x14ac:dyDescent="0.25">
      <c r="A11" s="28">
        <f t="shared" si="0"/>
        <v>5</v>
      </c>
      <c r="B11" s="29" t="s">
        <v>64</v>
      </c>
      <c r="C11" s="29" t="s">
        <v>33</v>
      </c>
      <c r="D11" s="28">
        <v>10</v>
      </c>
      <c r="E11" s="28">
        <v>10</v>
      </c>
      <c r="F11" s="28">
        <v>11</v>
      </c>
      <c r="G11" s="28">
        <v>11</v>
      </c>
      <c r="H11" s="28">
        <v>11</v>
      </c>
      <c r="I11" s="28">
        <v>15</v>
      </c>
    </row>
    <row r="12" spans="1:10" s="8" customFormat="1" ht="86.25" customHeight="1" x14ac:dyDescent="0.25">
      <c r="A12" s="28">
        <f t="shared" si="0"/>
        <v>6</v>
      </c>
      <c r="B12" s="29" t="s">
        <v>78</v>
      </c>
      <c r="C12" s="29" t="s">
        <v>34</v>
      </c>
      <c r="D12" s="32" t="s">
        <v>95</v>
      </c>
      <c r="E12" s="32" t="s">
        <v>96</v>
      </c>
      <c r="F12" s="32" t="s">
        <v>97</v>
      </c>
      <c r="G12" s="32" t="s">
        <v>98</v>
      </c>
      <c r="H12" s="32" t="s">
        <v>98</v>
      </c>
      <c r="I12" s="32" t="s">
        <v>98</v>
      </c>
    </row>
    <row r="13" spans="1:10" s="8" customFormat="1" ht="100.5" customHeight="1" x14ac:dyDescent="0.25">
      <c r="A13" s="28">
        <f t="shared" si="0"/>
        <v>7</v>
      </c>
      <c r="B13" s="29" t="s">
        <v>65</v>
      </c>
      <c r="C13" s="29" t="s">
        <v>34</v>
      </c>
      <c r="D13" s="28" t="s">
        <v>99</v>
      </c>
      <c r="E13" s="28" t="s">
        <v>100</v>
      </c>
      <c r="F13" s="28" t="s">
        <v>101</v>
      </c>
      <c r="G13" s="28">
        <v>0</v>
      </c>
      <c r="H13" s="28">
        <v>0</v>
      </c>
      <c r="I13" s="28">
        <v>0</v>
      </c>
    </row>
    <row r="14" spans="1:10" ht="68.25" customHeight="1" x14ac:dyDescent="0.25">
      <c r="A14" s="28">
        <f t="shared" si="0"/>
        <v>8</v>
      </c>
      <c r="B14" s="33" t="s">
        <v>63</v>
      </c>
      <c r="C14" s="31" t="s">
        <v>35</v>
      </c>
      <c r="D14" s="37">
        <v>2.9</v>
      </c>
      <c r="E14" s="37">
        <v>3.09</v>
      </c>
      <c r="F14" s="37">
        <v>3.47</v>
      </c>
      <c r="G14" s="37">
        <v>3.99</v>
      </c>
      <c r="H14" s="37">
        <v>3.99</v>
      </c>
      <c r="I14" s="37">
        <v>3.99</v>
      </c>
    </row>
    <row r="15" spans="1:10" s="8" customFormat="1" ht="112.5" customHeight="1" x14ac:dyDescent="0.25">
      <c r="A15" s="28">
        <f t="shared" si="0"/>
        <v>9</v>
      </c>
      <c r="B15" s="34" t="s">
        <v>117</v>
      </c>
      <c r="C15" s="29" t="s">
        <v>66</v>
      </c>
      <c r="D15" s="38">
        <v>371.88</v>
      </c>
      <c r="E15" s="28">
        <v>244.7</v>
      </c>
      <c r="F15" s="28">
        <v>24.13</v>
      </c>
      <c r="G15" s="28">
        <v>24.13</v>
      </c>
      <c r="H15" s="28"/>
      <c r="I15" s="38">
        <f>SUM(D15:H15)</f>
        <v>664.83999999999992</v>
      </c>
    </row>
    <row r="16" spans="1:10" ht="108" customHeight="1" x14ac:dyDescent="0.25">
      <c r="A16" s="28">
        <f t="shared" si="0"/>
        <v>10</v>
      </c>
      <c r="B16" s="33" t="s">
        <v>118</v>
      </c>
      <c r="C16" s="31" t="s">
        <v>5</v>
      </c>
      <c r="D16" s="28" t="s">
        <v>102</v>
      </c>
      <c r="E16" s="28" t="s">
        <v>102</v>
      </c>
      <c r="F16" s="28" t="s">
        <v>102</v>
      </c>
      <c r="G16" s="28" t="s">
        <v>102</v>
      </c>
      <c r="H16" s="28" t="s">
        <v>102</v>
      </c>
      <c r="I16" s="28" t="s">
        <v>102</v>
      </c>
    </row>
    <row r="17" spans="1:9" s="8" customFormat="1" ht="33" x14ac:dyDescent="0.25">
      <c r="A17" s="28">
        <f t="shared" si="0"/>
        <v>11</v>
      </c>
      <c r="B17" s="35" t="s">
        <v>60</v>
      </c>
      <c r="C17" s="39" t="s">
        <v>61</v>
      </c>
      <c r="D17" s="39">
        <v>4</v>
      </c>
      <c r="E17" s="39">
        <v>6</v>
      </c>
      <c r="F17" s="39">
        <v>0</v>
      </c>
      <c r="G17" s="39">
        <v>0</v>
      </c>
      <c r="H17" s="39">
        <v>0</v>
      </c>
      <c r="I17" s="39">
        <f>SUM(D17:H17)</f>
        <v>10</v>
      </c>
    </row>
    <row r="18" spans="1:9" ht="129.75" customHeight="1" x14ac:dyDescent="0.25">
      <c r="A18" s="28">
        <f t="shared" si="0"/>
        <v>12</v>
      </c>
      <c r="B18" s="36" t="s">
        <v>74</v>
      </c>
      <c r="C18" s="27" t="s">
        <v>31</v>
      </c>
      <c r="D18" s="27">
        <v>100</v>
      </c>
      <c r="E18" s="27">
        <v>0</v>
      </c>
      <c r="F18" s="27">
        <v>0</v>
      </c>
      <c r="G18" s="27">
        <v>0</v>
      </c>
      <c r="H18" s="27">
        <v>0</v>
      </c>
      <c r="I18" s="27">
        <v>100</v>
      </c>
    </row>
    <row r="19" spans="1:9" s="8" customFormat="1" ht="33" x14ac:dyDescent="0.25">
      <c r="A19" s="28">
        <f t="shared" si="0"/>
        <v>13</v>
      </c>
      <c r="B19" s="35" t="s">
        <v>119</v>
      </c>
      <c r="C19" s="39" t="s">
        <v>61</v>
      </c>
      <c r="D19" s="39">
        <v>0</v>
      </c>
      <c r="E19" s="39">
        <v>4</v>
      </c>
      <c r="F19" s="39">
        <v>6</v>
      </c>
      <c r="G19" s="39">
        <v>4</v>
      </c>
      <c r="H19" s="39">
        <v>4</v>
      </c>
      <c r="I19" s="39">
        <f>SUM(D19:H19)</f>
        <v>18</v>
      </c>
    </row>
  </sheetData>
  <mergeCells count="7">
    <mergeCell ref="G1:I1"/>
    <mergeCell ref="D5:I5"/>
    <mergeCell ref="A5:A6"/>
    <mergeCell ref="B5:B6"/>
    <mergeCell ref="C5:C6"/>
    <mergeCell ref="A2:I2"/>
    <mergeCell ref="A3:I3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view="pageBreakPreview" zoomScale="55" zoomScaleNormal="55" zoomScaleSheetLayoutView="55" workbookViewId="0">
      <selection activeCell="F35" sqref="F35"/>
    </sheetView>
  </sheetViews>
  <sheetFormatPr defaultColWidth="9.140625" defaultRowHeight="16.5" x14ac:dyDescent="0.25"/>
  <cols>
    <col min="1" max="1" width="51.7109375" style="5" customWidth="1"/>
    <col min="2" max="2" width="26.85546875" style="6" customWidth="1"/>
    <col min="3" max="4" width="14.42578125" style="5" customWidth="1"/>
    <col min="5" max="5" width="55.85546875" style="5" customWidth="1"/>
    <col min="6" max="6" width="72.7109375" style="5" customWidth="1"/>
    <col min="7" max="16384" width="9.140625" style="5"/>
  </cols>
  <sheetData>
    <row r="2" spans="1:6" ht="82.5" x14ac:dyDescent="0.25">
      <c r="A2" s="12"/>
      <c r="B2" s="40"/>
      <c r="C2" s="12"/>
      <c r="D2" s="12"/>
      <c r="E2" s="12"/>
      <c r="F2" s="41" t="s">
        <v>110</v>
      </c>
    </row>
    <row r="3" spans="1:6" x14ac:dyDescent="0.25">
      <c r="A3" s="81" t="s">
        <v>14</v>
      </c>
      <c r="B3" s="81"/>
      <c r="C3" s="81"/>
      <c r="D3" s="81"/>
      <c r="E3" s="81"/>
      <c r="F3" s="81"/>
    </row>
    <row r="4" spans="1:6" ht="40.5" customHeight="1" x14ac:dyDescent="0.25">
      <c r="A4" s="82" t="s">
        <v>111</v>
      </c>
      <c r="B4" s="82"/>
      <c r="C4" s="82"/>
      <c r="D4" s="82"/>
      <c r="E4" s="82"/>
      <c r="F4" s="82"/>
    </row>
    <row r="5" spans="1:6" x14ac:dyDescent="0.25">
      <c r="A5" s="12"/>
      <c r="B5" s="40"/>
      <c r="C5" s="12"/>
      <c r="D5" s="12"/>
      <c r="E5" s="12"/>
      <c r="F5" s="12"/>
    </row>
    <row r="6" spans="1:6" x14ac:dyDescent="0.25">
      <c r="A6" s="80" t="s">
        <v>6</v>
      </c>
      <c r="B6" s="80" t="s">
        <v>7</v>
      </c>
      <c r="C6" s="80" t="s">
        <v>8</v>
      </c>
      <c r="D6" s="80"/>
      <c r="E6" s="80" t="s">
        <v>13</v>
      </c>
      <c r="F6" s="80" t="s">
        <v>9</v>
      </c>
    </row>
    <row r="7" spans="1:6" ht="33" x14ac:dyDescent="0.25">
      <c r="A7" s="80"/>
      <c r="B7" s="80"/>
      <c r="C7" s="14" t="s">
        <v>10</v>
      </c>
      <c r="D7" s="14" t="s">
        <v>11</v>
      </c>
      <c r="E7" s="80"/>
      <c r="F7" s="80"/>
    </row>
    <row r="8" spans="1:6" x14ac:dyDescent="0.25">
      <c r="A8" s="80" t="s">
        <v>58</v>
      </c>
      <c r="B8" s="80"/>
      <c r="C8" s="80"/>
      <c r="D8" s="80"/>
      <c r="E8" s="80"/>
      <c r="F8" s="80"/>
    </row>
    <row r="9" spans="1:6" ht="65.25" customHeight="1" x14ac:dyDescent="0.25">
      <c r="A9" s="42" t="s">
        <v>24</v>
      </c>
      <c r="B9" s="43"/>
      <c r="C9" s="14"/>
      <c r="D9" s="14"/>
      <c r="E9" s="44"/>
      <c r="F9" s="44"/>
    </row>
    <row r="10" spans="1:6" ht="121.5" customHeight="1" x14ac:dyDescent="0.25">
      <c r="A10" s="45" t="s">
        <v>103</v>
      </c>
      <c r="B10" s="46" t="s">
        <v>54</v>
      </c>
      <c r="C10" s="47">
        <v>2021</v>
      </c>
      <c r="D10" s="47">
        <v>2021</v>
      </c>
      <c r="E10" s="44" t="s">
        <v>12</v>
      </c>
      <c r="F10" s="44" t="s">
        <v>51</v>
      </c>
    </row>
    <row r="11" spans="1:6" ht="117" customHeight="1" x14ac:dyDescent="0.25">
      <c r="A11" s="45" t="s">
        <v>124</v>
      </c>
      <c r="B11" s="46" t="s">
        <v>54</v>
      </c>
      <c r="C11" s="47">
        <v>2022</v>
      </c>
      <c r="D11" s="47">
        <v>2022</v>
      </c>
      <c r="E11" s="44" t="s">
        <v>12</v>
      </c>
      <c r="F11" s="44" t="s">
        <v>25</v>
      </c>
    </row>
    <row r="12" spans="1:6" ht="117" customHeight="1" x14ac:dyDescent="0.25">
      <c r="A12" s="45" t="s">
        <v>82</v>
      </c>
      <c r="B12" s="46" t="s">
        <v>54</v>
      </c>
      <c r="C12" s="47">
        <v>2023</v>
      </c>
      <c r="D12" s="47">
        <v>2023</v>
      </c>
      <c r="E12" s="44" t="s">
        <v>12</v>
      </c>
      <c r="F12" s="44" t="s">
        <v>25</v>
      </c>
    </row>
    <row r="13" spans="1:6" ht="117" customHeight="1" x14ac:dyDescent="0.25">
      <c r="A13" s="45" t="s">
        <v>82</v>
      </c>
      <c r="B13" s="46" t="s">
        <v>54</v>
      </c>
      <c r="C13" s="47">
        <v>2024</v>
      </c>
      <c r="D13" s="47">
        <v>2024</v>
      </c>
      <c r="E13" s="44" t="s">
        <v>12</v>
      </c>
      <c r="F13" s="44" t="s">
        <v>25</v>
      </c>
    </row>
    <row r="14" spans="1:6" ht="117" customHeight="1" x14ac:dyDescent="0.25">
      <c r="A14" s="45" t="s">
        <v>82</v>
      </c>
      <c r="B14" s="46" t="s">
        <v>54</v>
      </c>
      <c r="C14" s="47">
        <v>2025</v>
      </c>
      <c r="D14" s="47">
        <v>2025</v>
      </c>
      <c r="E14" s="44" t="s">
        <v>12</v>
      </c>
      <c r="F14" s="44" t="s">
        <v>25</v>
      </c>
    </row>
    <row r="15" spans="1:6" ht="32.25" customHeight="1" x14ac:dyDescent="0.25">
      <c r="A15" s="80" t="s">
        <v>57</v>
      </c>
      <c r="B15" s="80"/>
      <c r="C15" s="80"/>
      <c r="D15" s="80"/>
      <c r="E15" s="80"/>
      <c r="F15" s="80"/>
    </row>
    <row r="16" spans="1:6" ht="57.75" customHeight="1" x14ac:dyDescent="0.25">
      <c r="A16" s="42" t="s">
        <v>69</v>
      </c>
      <c r="B16" s="14"/>
      <c r="C16" s="48"/>
      <c r="D16" s="48"/>
      <c r="E16" s="44"/>
      <c r="F16" s="48"/>
    </row>
    <row r="17" spans="1:6" s="7" customFormat="1" ht="82.5" x14ac:dyDescent="0.25">
      <c r="A17" s="44" t="s">
        <v>83</v>
      </c>
      <c r="B17" s="14" t="s">
        <v>54</v>
      </c>
      <c r="C17" s="14">
        <v>2021</v>
      </c>
      <c r="D17" s="14">
        <v>2021</v>
      </c>
      <c r="E17" s="44" t="s">
        <v>52</v>
      </c>
      <c r="F17" s="44" t="s">
        <v>53</v>
      </c>
    </row>
    <row r="18" spans="1:6" s="7" customFormat="1" ht="82.5" x14ac:dyDescent="0.25">
      <c r="A18" s="45" t="s">
        <v>71</v>
      </c>
      <c r="B18" s="47" t="s">
        <v>54</v>
      </c>
      <c r="C18" s="28">
        <v>2022</v>
      </c>
      <c r="D18" s="28">
        <v>2022</v>
      </c>
      <c r="E18" s="44" t="s">
        <v>52</v>
      </c>
      <c r="F18" s="44" t="s">
        <v>29</v>
      </c>
    </row>
    <row r="19" spans="1:6" s="7" customFormat="1" ht="82.5" x14ac:dyDescent="0.25">
      <c r="A19" s="45" t="s">
        <v>72</v>
      </c>
      <c r="B19" s="47" t="s">
        <v>54</v>
      </c>
      <c r="C19" s="28">
        <v>2023</v>
      </c>
      <c r="D19" s="28">
        <v>2023</v>
      </c>
      <c r="E19" s="44" t="s">
        <v>52</v>
      </c>
      <c r="F19" s="44" t="s">
        <v>29</v>
      </c>
    </row>
    <row r="20" spans="1:6" s="7" customFormat="1" ht="82.5" x14ac:dyDescent="0.25">
      <c r="A20" s="42" t="s">
        <v>73</v>
      </c>
      <c r="B20" s="47" t="s">
        <v>54</v>
      </c>
      <c r="C20" s="47">
        <v>2024</v>
      </c>
      <c r="D20" s="47">
        <v>2024</v>
      </c>
      <c r="E20" s="44" t="s">
        <v>52</v>
      </c>
      <c r="F20" s="44" t="s">
        <v>29</v>
      </c>
    </row>
    <row r="21" spans="1:6" s="7" customFormat="1" ht="82.5" x14ac:dyDescent="0.25">
      <c r="A21" s="42" t="s">
        <v>83</v>
      </c>
      <c r="B21" s="47" t="s">
        <v>54</v>
      </c>
      <c r="C21" s="47">
        <v>2025</v>
      </c>
      <c r="D21" s="47">
        <v>2025</v>
      </c>
      <c r="E21" s="44" t="s">
        <v>52</v>
      </c>
      <c r="F21" s="44" t="s">
        <v>29</v>
      </c>
    </row>
    <row r="22" spans="1:6" ht="89.25" customHeight="1" x14ac:dyDescent="0.25">
      <c r="A22" s="79" t="s">
        <v>59</v>
      </c>
      <c r="B22" s="79"/>
      <c r="C22" s="79"/>
      <c r="D22" s="79"/>
      <c r="E22" s="79"/>
      <c r="F22" s="79"/>
    </row>
    <row r="23" spans="1:6" ht="89.25" customHeight="1" x14ac:dyDescent="0.25">
      <c r="A23" s="49" t="s">
        <v>120</v>
      </c>
      <c r="B23" s="50"/>
      <c r="C23" s="50"/>
      <c r="D23" s="50"/>
      <c r="E23" s="50"/>
      <c r="F23" s="50"/>
    </row>
    <row r="24" spans="1:6" ht="67.5" customHeight="1" x14ac:dyDescent="0.25">
      <c r="A24" s="51" t="s">
        <v>104</v>
      </c>
      <c r="B24" s="47" t="s">
        <v>54</v>
      </c>
      <c r="C24" s="47">
        <v>2021</v>
      </c>
      <c r="D24" s="47">
        <v>2021</v>
      </c>
      <c r="E24" s="44" t="s">
        <v>12</v>
      </c>
      <c r="F24" s="44" t="s">
        <v>68</v>
      </c>
    </row>
    <row r="25" spans="1:6" ht="67.5" customHeight="1" x14ac:dyDescent="0.25">
      <c r="A25" s="51" t="s">
        <v>105</v>
      </c>
      <c r="B25" s="47" t="s">
        <v>54</v>
      </c>
      <c r="C25" s="47">
        <v>2021</v>
      </c>
      <c r="D25" s="47">
        <v>2021</v>
      </c>
      <c r="E25" s="44" t="s">
        <v>12</v>
      </c>
      <c r="F25" s="44" t="s">
        <v>68</v>
      </c>
    </row>
    <row r="26" spans="1:6" ht="67.5" customHeight="1" x14ac:dyDescent="0.25">
      <c r="A26" s="51" t="s">
        <v>106</v>
      </c>
      <c r="B26" s="47" t="s">
        <v>54</v>
      </c>
      <c r="C26" s="47">
        <v>2021</v>
      </c>
      <c r="D26" s="47">
        <v>2021</v>
      </c>
      <c r="E26" s="44" t="s">
        <v>12</v>
      </c>
      <c r="F26" s="44" t="s">
        <v>68</v>
      </c>
    </row>
    <row r="27" spans="1:6" ht="67.5" customHeight="1" x14ac:dyDescent="0.25">
      <c r="A27" s="51" t="s">
        <v>107</v>
      </c>
      <c r="B27" s="47" t="s">
        <v>54</v>
      </c>
      <c r="C27" s="47">
        <v>2021</v>
      </c>
      <c r="D27" s="47">
        <v>2021</v>
      </c>
      <c r="E27" s="44" t="s">
        <v>12</v>
      </c>
      <c r="F27" s="44" t="s">
        <v>68</v>
      </c>
    </row>
    <row r="28" spans="1:6" ht="67.5" customHeight="1" x14ac:dyDescent="0.25">
      <c r="A28" s="51" t="s">
        <v>108</v>
      </c>
      <c r="B28" s="47" t="s">
        <v>54</v>
      </c>
      <c r="C28" s="47">
        <v>2021</v>
      </c>
      <c r="D28" s="47">
        <v>2021</v>
      </c>
      <c r="E28" s="44" t="s">
        <v>12</v>
      </c>
      <c r="F28" s="44" t="s">
        <v>68</v>
      </c>
    </row>
    <row r="29" spans="1:6" ht="67.5" customHeight="1" x14ac:dyDescent="0.25">
      <c r="A29" s="51" t="s">
        <v>109</v>
      </c>
      <c r="B29" s="47" t="s">
        <v>54</v>
      </c>
      <c r="C29" s="47">
        <v>2021</v>
      </c>
      <c r="D29" s="47">
        <v>2021</v>
      </c>
      <c r="E29" s="44" t="s">
        <v>12</v>
      </c>
      <c r="F29" s="44" t="s">
        <v>68</v>
      </c>
    </row>
    <row r="30" spans="1:6" s="68" customFormat="1" ht="89.25" customHeight="1" x14ac:dyDescent="0.25">
      <c r="A30" s="71" t="s">
        <v>121</v>
      </c>
      <c r="B30" s="72"/>
      <c r="C30" s="72"/>
      <c r="D30" s="72"/>
      <c r="E30" s="72"/>
      <c r="F30" s="72"/>
    </row>
    <row r="31" spans="1:6" s="68" customFormat="1" ht="84" customHeight="1" x14ac:dyDescent="0.25">
      <c r="A31" s="51" t="s">
        <v>125</v>
      </c>
      <c r="B31" s="67" t="s">
        <v>54</v>
      </c>
      <c r="C31" s="28">
        <v>2022</v>
      </c>
      <c r="D31" s="28">
        <v>2022</v>
      </c>
      <c r="E31" s="51" t="s">
        <v>12</v>
      </c>
      <c r="F31" s="51" t="s">
        <v>68</v>
      </c>
    </row>
    <row r="32" spans="1:6" s="68" customFormat="1" ht="84" customHeight="1" x14ac:dyDescent="0.25">
      <c r="A32" s="51" t="s">
        <v>126</v>
      </c>
      <c r="B32" s="73" t="s">
        <v>54</v>
      </c>
      <c r="C32" s="28">
        <v>2022</v>
      </c>
      <c r="D32" s="28">
        <v>2022</v>
      </c>
      <c r="E32" s="51" t="s">
        <v>12</v>
      </c>
      <c r="F32" s="51" t="s">
        <v>68</v>
      </c>
    </row>
    <row r="33" spans="1:6" s="68" customFormat="1" ht="84" customHeight="1" x14ac:dyDescent="0.25">
      <c r="A33" s="51" t="s">
        <v>127</v>
      </c>
      <c r="B33" s="73" t="s">
        <v>54</v>
      </c>
      <c r="C33" s="28">
        <v>2022</v>
      </c>
      <c r="D33" s="28">
        <v>2022</v>
      </c>
      <c r="E33" s="51" t="s">
        <v>12</v>
      </c>
      <c r="F33" s="51" t="s">
        <v>68</v>
      </c>
    </row>
    <row r="34" spans="1:6" s="68" customFormat="1" ht="84" customHeight="1" x14ac:dyDescent="0.25">
      <c r="A34" s="51" t="s">
        <v>128</v>
      </c>
      <c r="B34" s="73" t="s">
        <v>54</v>
      </c>
      <c r="C34" s="28">
        <v>2022</v>
      </c>
      <c r="D34" s="28">
        <v>2022</v>
      </c>
      <c r="E34" s="51" t="s">
        <v>12</v>
      </c>
      <c r="F34" s="51" t="s">
        <v>68</v>
      </c>
    </row>
    <row r="35" spans="1:6" s="68" customFormat="1" ht="84" customHeight="1" x14ac:dyDescent="0.25">
      <c r="A35" s="51" t="s">
        <v>129</v>
      </c>
      <c r="B35" s="73" t="s">
        <v>54</v>
      </c>
      <c r="C35" s="28">
        <v>2022</v>
      </c>
      <c r="D35" s="28">
        <v>2022</v>
      </c>
      <c r="E35" s="51" t="s">
        <v>12</v>
      </c>
      <c r="F35" s="51" t="s">
        <v>68</v>
      </c>
    </row>
    <row r="36" spans="1:6" s="68" customFormat="1" ht="84" customHeight="1" x14ac:dyDescent="0.25">
      <c r="A36" s="51" t="s">
        <v>130</v>
      </c>
      <c r="B36" s="73" t="s">
        <v>54</v>
      </c>
      <c r="C36" s="28">
        <v>2022</v>
      </c>
      <c r="D36" s="28">
        <v>2022</v>
      </c>
      <c r="E36" s="51" t="s">
        <v>12</v>
      </c>
      <c r="F36" s="51" t="s">
        <v>68</v>
      </c>
    </row>
    <row r="37" spans="1:6" s="68" customFormat="1" ht="66" x14ac:dyDescent="0.25">
      <c r="A37" s="51" t="s">
        <v>84</v>
      </c>
      <c r="B37" s="67" t="s">
        <v>54</v>
      </c>
      <c r="C37" s="67">
        <v>2023</v>
      </c>
      <c r="D37" s="67">
        <v>2023</v>
      </c>
      <c r="E37" s="51" t="s">
        <v>12</v>
      </c>
      <c r="F37" s="51" t="s">
        <v>68</v>
      </c>
    </row>
    <row r="38" spans="1:6" s="68" customFormat="1" ht="66" x14ac:dyDescent="0.25">
      <c r="A38" s="51" t="s">
        <v>84</v>
      </c>
      <c r="B38" s="67" t="s">
        <v>54</v>
      </c>
      <c r="C38" s="67">
        <v>2024</v>
      </c>
      <c r="D38" s="67">
        <v>2024</v>
      </c>
      <c r="E38" s="51" t="s">
        <v>12</v>
      </c>
      <c r="F38" s="51" t="s">
        <v>68</v>
      </c>
    </row>
    <row r="39" spans="1:6" s="68" customFormat="1" ht="66" x14ac:dyDescent="0.25">
      <c r="A39" s="51" t="s">
        <v>84</v>
      </c>
      <c r="B39" s="67" t="s">
        <v>54</v>
      </c>
      <c r="C39" s="67">
        <v>2025</v>
      </c>
      <c r="D39" s="67">
        <v>2025</v>
      </c>
      <c r="E39" s="51" t="s">
        <v>12</v>
      </c>
      <c r="F39" s="51" t="s">
        <v>68</v>
      </c>
    </row>
    <row r="40" spans="1:6" x14ac:dyDescent="0.25">
      <c r="B40" s="5"/>
    </row>
    <row r="41" spans="1:6" x14ac:dyDescent="0.25">
      <c r="B41" s="5"/>
    </row>
    <row r="42" spans="1:6" x14ac:dyDescent="0.25">
      <c r="B42" s="5"/>
    </row>
    <row r="43" spans="1:6" x14ac:dyDescent="0.25">
      <c r="B43" s="5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C1" zoomScaleNormal="100" zoomScaleSheetLayoutView="100" workbookViewId="0">
      <selection activeCell="F12" sqref="F12"/>
    </sheetView>
  </sheetViews>
  <sheetFormatPr defaultColWidth="9.140625" defaultRowHeight="16.5" x14ac:dyDescent="0.25"/>
  <cols>
    <col min="1" max="1" width="39.85546875" style="5" customWidth="1"/>
    <col min="2" max="2" width="38.28515625" style="5" customWidth="1"/>
    <col min="3" max="3" width="28.7109375" style="5" customWidth="1"/>
    <col min="4" max="4" width="20.28515625" style="5" customWidth="1"/>
    <col min="5" max="5" width="18.85546875" style="5" customWidth="1"/>
    <col min="6" max="6" width="21.7109375" style="5" customWidth="1"/>
    <col min="7" max="7" width="18.7109375" style="5" customWidth="1"/>
    <col min="8" max="8" width="20.85546875" style="5" customWidth="1"/>
    <col min="9" max="9" width="21.28515625" style="5" customWidth="1"/>
    <col min="10" max="16384" width="9.140625" style="5"/>
  </cols>
  <sheetData>
    <row r="1" spans="1:9" ht="15" customHeight="1" x14ac:dyDescent="0.25">
      <c r="A1" s="12"/>
      <c r="B1" s="12"/>
      <c r="C1" s="12"/>
      <c r="D1" s="83"/>
      <c r="E1" s="83" t="s">
        <v>112</v>
      </c>
      <c r="F1" s="83"/>
      <c r="G1" s="83"/>
      <c r="H1" s="83"/>
      <c r="I1" s="83"/>
    </row>
    <row r="2" spans="1:9" x14ac:dyDescent="0.25">
      <c r="A2" s="12"/>
      <c r="B2" s="12"/>
      <c r="C2" s="12"/>
      <c r="D2" s="83"/>
      <c r="E2" s="83"/>
      <c r="F2" s="83"/>
      <c r="G2" s="83"/>
      <c r="H2" s="83"/>
      <c r="I2" s="83"/>
    </row>
    <row r="3" spans="1:9" x14ac:dyDescent="0.25">
      <c r="A3" s="12"/>
      <c r="B3" s="12"/>
      <c r="C3" s="12"/>
      <c r="D3" s="83"/>
      <c r="E3" s="83"/>
      <c r="F3" s="83"/>
      <c r="G3" s="83"/>
      <c r="H3" s="83"/>
      <c r="I3" s="83"/>
    </row>
    <row r="4" spans="1:9" ht="33.75" customHeight="1" x14ac:dyDescent="0.25">
      <c r="A4" s="12"/>
      <c r="B4" s="12"/>
      <c r="C4" s="12"/>
      <c r="D4" s="83"/>
      <c r="E4" s="83"/>
      <c r="F4" s="83"/>
      <c r="G4" s="83"/>
      <c r="H4" s="83"/>
      <c r="I4" s="83"/>
    </row>
    <row r="5" spans="1:9" x14ac:dyDescent="0.25">
      <c r="A5" s="81" t="s">
        <v>113</v>
      </c>
      <c r="B5" s="81"/>
      <c r="C5" s="81"/>
      <c r="D5" s="81"/>
      <c r="E5" s="12"/>
      <c r="F5" s="12"/>
      <c r="G5" s="13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33.75" customHeight="1" x14ac:dyDescent="0.25">
      <c r="A7" s="80" t="s">
        <v>15</v>
      </c>
      <c r="B7" s="80" t="s">
        <v>19</v>
      </c>
      <c r="C7" s="80" t="s">
        <v>16</v>
      </c>
      <c r="D7" s="84" t="s">
        <v>17</v>
      </c>
      <c r="E7" s="85"/>
      <c r="F7" s="85"/>
      <c r="G7" s="85"/>
      <c r="H7" s="85"/>
      <c r="I7" s="86"/>
    </row>
    <row r="8" spans="1:9" ht="48" customHeight="1" x14ac:dyDescent="0.25">
      <c r="A8" s="80"/>
      <c r="B8" s="80"/>
      <c r="C8" s="80"/>
      <c r="D8" s="14" t="s">
        <v>50</v>
      </c>
      <c r="E8" s="14" t="s">
        <v>26</v>
      </c>
      <c r="F8" s="14" t="s">
        <v>27</v>
      </c>
      <c r="G8" s="14" t="s">
        <v>79</v>
      </c>
      <c r="H8" s="14" t="s">
        <v>80</v>
      </c>
      <c r="I8" s="14" t="s">
        <v>81</v>
      </c>
    </row>
    <row r="9" spans="1:9" ht="15.75" customHeight="1" x14ac:dyDescent="0.25">
      <c r="A9" s="87" t="s">
        <v>76</v>
      </c>
      <c r="B9" s="87" t="s">
        <v>18</v>
      </c>
      <c r="C9" s="15" t="s">
        <v>20</v>
      </c>
      <c r="D9" s="16">
        <f t="shared" ref="D9:D12" si="0">+E9+F9+G9+H9+I9</f>
        <v>79305.488440000001</v>
      </c>
      <c r="E9" s="16">
        <f>SUM(E10:E14)</f>
        <v>18773.93651</v>
      </c>
      <c r="F9" s="16">
        <f>SUM(F10:F14)</f>
        <v>20404.400099999999</v>
      </c>
      <c r="G9" s="16">
        <f t="shared" ref="G9:I9" si="1">SUM(G10:G14)</f>
        <v>17428.63824</v>
      </c>
      <c r="H9" s="16">
        <f t="shared" si="1"/>
        <v>17698.513590000002</v>
      </c>
      <c r="I9" s="16">
        <f t="shared" si="1"/>
        <v>5000</v>
      </c>
    </row>
    <row r="10" spans="1:9" x14ac:dyDescent="0.25">
      <c r="A10" s="87"/>
      <c r="B10" s="87"/>
      <c r="C10" s="15" t="s">
        <v>21</v>
      </c>
      <c r="D10" s="16">
        <f t="shared" si="0"/>
        <v>1599.6844900000001</v>
      </c>
      <c r="E10" s="16">
        <f t="shared" ref="E10:F12" si="2">E16</f>
        <v>0</v>
      </c>
      <c r="F10" s="16">
        <f t="shared" si="2"/>
        <v>0</v>
      </c>
      <c r="G10" s="16">
        <f t="shared" ref="G10:I10" si="3">G16</f>
        <v>757.74697000000003</v>
      </c>
      <c r="H10" s="16">
        <f t="shared" si="3"/>
        <v>841.93751999999995</v>
      </c>
      <c r="I10" s="16">
        <f t="shared" si="3"/>
        <v>0</v>
      </c>
    </row>
    <row r="11" spans="1:9" ht="45" customHeight="1" x14ac:dyDescent="0.25">
      <c r="A11" s="87"/>
      <c r="B11" s="87"/>
      <c r="C11" s="17" t="s">
        <v>22</v>
      </c>
      <c r="D11" s="16">
        <f t="shared" si="0"/>
        <v>11160.711969999998</v>
      </c>
      <c r="E11" s="16">
        <f t="shared" si="2"/>
        <v>8658.6749999999993</v>
      </c>
      <c r="F11" s="16">
        <f t="shared" si="2"/>
        <v>0</v>
      </c>
      <c r="G11" s="16">
        <f t="shared" ref="G11:I11" si="4">G17</f>
        <v>1185.16362</v>
      </c>
      <c r="H11" s="16">
        <f t="shared" si="4"/>
        <v>1316.8733500000001</v>
      </c>
      <c r="I11" s="16">
        <f t="shared" si="4"/>
        <v>0</v>
      </c>
    </row>
    <row r="12" spans="1:9" ht="20.25" customHeight="1" x14ac:dyDescent="0.25">
      <c r="A12" s="87"/>
      <c r="B12" s="87"/>
      <c r="C12" s="17" t="s">
        <v>28</v>
      </c>
      <c r="D12" s="16">
        <f t="shared" si="0"/>
        <v>12204.314969999999</v>
      </c>
      <c r="E12" s="16">
        <f t="shared" si="2"/>
        <v>9278.8845999999994</v>
      </c>
      <c r="F12" s="16">
        <f t="shared" si="2"/>
        <v>1900</v>
      </c>
      <c r="G12" s="16">
        <f t="shared" ref="G12:I12" si="5">G18</f>
        <v>485.72764999999998</v>
      </c>
      <c r="H12" s="16">
        <f t="shared" si="5"/>
        <v>539.70272</v>
      </c>
      <c r="I12" s="16">
        <f t="shared" si="5"/>
        <v>0</v>
      </c>
    </row>
    <row r="13" spans="1:9" ht="33" x14ac:dyDescent="0.25">
      <c r="A13" s="87"/>
      <c r="B13" s="87"/>
      <c r="C13" s="17" t="s">
        <v>77</v>
      </c>
      <c r="D13" s="16">
        <f>+E13+F13+G13+H13+I13</f>
        <v>34340.777009999998</v>
      </c>
      <c r="E13" s="18">
        <f>E19</f>
        <v>836.37690999999904</v>
      </c>
      <c r="F13" s="18">
        <f t="shared" ref="F13:I13" si="6">F19</f>
        <v>13504.400100000001</v>
      </c>
      <c r="G13" s="18">
        <f t="shared" si="6"/>
        <v>10000</v>
      </c>
      <c r="H13" s="18">
        <f t="shared" si="6"/>
        <v>10000</v>
      </c>
      <c r="I13" s="18">
        <f t="shared" si="6"/>
        <v>0</v>
      </c>
    </row>
    <row r="14" spans="1:9" ht="18" customHeight="1" x14ac:dyDescent="0.25">
      <c r="A14" s="87"/>
      <c r="B14" s="87"/>
      <c r="C14" s="17" t="s">
        <v>23</v>
      </c>
      <c r="D14" s="16">
        <f>+E14+F14+G14+H14+I14</f>
        <v>20000</v>
      </c>
      <c r="E14" s="16">
        <f>E20</f>
        <v>0</v>
      </c>
      <c r="F14" s="16">
        <f>F20</f>
        <v>5000</v>
      </c>
      <c r="G14" s="16">
        <f t="shared" ref="G14:I14" si="7">G20</f>
        <v>5000</v>
      </c>
      <c r="H14" s="16">
        <f t="shared" si="7"/>
        <v>5000</v>
      </c>
      <c r="I14" s="16">
        <f t="shared" si="7"/>
        <v>5000</v>
      </c>
    </row>
    <row r="15" spans="1:9" ht="19.5" customHeight="1" x14ac:dyDescent="0.25">
      <c r="A15" s="87"/>
      <c r="B15" s="87" t="s">
        <v>55</v>
      </c>
      <c r="C15" s="19" t="s">
        <v>20</v>
      </c>
      <c r="D15" s="20">
        <f>+E15+F15+G15+H15+I15</f>
        <v>79305.488440000001</v>
      </c>
      <c r="E15" s="20">
        <f>SUM(E16:E20)</f>
        <v>18773.93651</v>
      </c>
      <c r="F15" s="20">
        <f>SUM(F16:F20)</f>
        <v>20404.400099999999</v>
      </c>
      <c r="G15" s="20">
        <f t="shared" ref="G15:I15" si="8">SUM(G16:G20)</f>
        <v>17428.63824</v>
      </c>
      <c r="H15" s="20">
        <f t="shared" si="8"/>
        <v>17698.513590000002</v>
      </c>
      <c r="I15" s="20">
        <f t="shared" si="8"/>
        <v>5000</v>
      </c>
    </row>
    <row r="16" spans="1:9" x14ac:dyDescent="0.25">
      <c r="A16" s="87"/>
      <c r="B16" s="87"/>
      <c r="C16" s="17" t="s">
        <v>21</v>
      </c>
      <c r="D16" s="16">
        <f>SUM(E16:I16)</f>
        <v>1599.6844900000001</v>
      </c>
      <c r="E16" s="18">
        <v>0</v>
      </c>
      <c r="F16" s="16">
        <f>752.97905-752.97905</f>
        <v>0</v>
      </c>
      <c r="G16" s="21">
        <v>757.74697000000003</v>
      </c>
      <c r="H16" s="24">
        <v>841.93751999999995</v>
      </c>
      <c r="I16" s="22">
        <v>0</v>
      </c>
    </row>
    <row r="17" spans="1:9" ht="30" customHeight="1" x14ac:dyDescent="0.25">
      <c r="A17" s="87"/>
      <c r="B17" s="87"/>
      <c r="C17" s="17" t="s">
        <v>22</v>
      </c>
      <c r="D17" s="16">
        <f>SUM(E17:I17)</f>
        <v>11160.711969999998</v>
      </c>
      <c r="E17" s="18">
        <f>6565.3+4000-1906.625</f>
        <v>8658.6749999999993</v>
      </c>
      <c r="F17" s="16">
        <f>1177.70775-1177.70775</f>
        <v>0</v>
      </c>
      <c r="G17" s="23">
        <v>1185.16362</v>
      </c>
      <c r="H17" s="24">
        <v>1316.8733500000001</v>
      </c>
      <c r="I17" s="22">
        <v>0</v>
      </c>
    </row>
    <row r="18" spans="1:9" x14ac:dyDescent="0.25">
      <c r="A18" s="87"/>
      <c r="B18" s="87"/>
      <c r="C18" s="17" t="s">
        <v>28</v>
      </c>
      <c r="D18" s="16">
        <f>SUM(E18:I18)</f>
        <v>12204.314969999999</v>
      </c>
      <c r="E18" s="18">
        <f>7637.5596+1641.325</f>
        <v>9278.8845999999994</v>
      </c>
      <c r="F18" s="16">
        <v>1900</v>
      </c>
      <c r="G18" s="21">
        <v>485.72764999999998</v>
      </c>
      <c r="H18" s="24">
        <v>539.70272</v>
      </c>
      <c r="I18" s="22">
        <v>0</v>
      </c>
    </row>
    <row r="19" spans="1:9" ht="33" x14ac:dyDescent="0.25">
      <c r="A19" s="87"/>
      <c r="B19" s="87"/>
      <c r="C19" s="17" t="s">
        <v>77</v>
      </c>
      <c r="D19" s="16">
        <f>SUM(E19:I19)</f>
        <v>34340.777009999998</v>
      </c>
      <c r="E19" s="18">
        <f>16836.37691-16000</f>
        <v>836.37690999999904</v>
      </c>
      <c r="F19" s="18">
        <v>13504.400100000001</v>
      </c>
      <c r="G19" s="24">
        <v>10000</v>
      </c>
      <c r="H19" s="24">
        <v>10000</v>
      </c>
      <c r="I19" s="22">
        <v>0</v>
      </c>
    </row>
    <row r="20" spans="1:9" ht="41.25" customHeight="1" x14ac:dyDescent="0.25">
      <c r="A20" s="87"/>
      <c r="B20" s="87"/>
      <c r="C20" s="15" t="s">
        <v>23</v>
      </c>
      <c r="D20" s="16">
        <f>SUM(E20:I20)</f>
        <v>20000</v>
      </c>
      <c r="E20" s="16">
        <v>0</v>
      </c>
      <c r="F20" s="16">
        <v>5000</v>
      </c>
      <c r="G20" s="24">
        <v>5000</v>
      </c>
      <c r="H20" s="24">
        <v>5000</v>
      </c>
      <c r="I20" s="22">
        <v>5000</v>
      </c>
    </row>
    <row r="21" spans="1:9" x14ac:dyDescent="0.25">
      <c r="D21" s="9"/>
      <c r="E21" s="9"/>
      <c r="F21" s="9"/>
      <c r="G21" s="9"/>
      <c r="H21" s="9"/>
    </row>
    <row r="24" spans="1:9" x14ac:dyDescent="0.25">
      <c r="E24" s="9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view="pageBreakPreview" topLeftCell="A25" zoomScale="60" zoomScaleNormal="67" workbookViewId="0">
      <selection activeCell="B35" sqref="B35:B40"/>
    </sheetView>
  </sheetViews>
  <sheetFormatPr defaultColWidth="9.140625" defaultRowHeight="16.5" x14ac:dyDescent="0.25"/>
  <cols>
    <col min="1" max="1" width="5" style="1" customWidth="1"/>
    <col min="2" max="2" width="66" style="2" customWidth="1"/>
    <col min="3" max="3" width="21.140625" style="1" customWidth="1"/>
    <col min="4" max="4" width="24.28515625" style="1" customWidth="1"/>
    <col min="5" max="5" width="7.28515625" style="1" customWidth="1"/>
    <col min="6" max="6" width="11.85546875" style="1" customWidth="1"/>
    <col min="7" max="7" width="20.140625" style="1" customWidth="1"/>
    <col min="8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107" t="s">
        <v>114</v>
      </c>
      <c r="P1" s="107"/>
      <c r="Q1" s="107"/>
      <c r="R1" s="107"/>
      <c r="S1" s="107"/>
      <c r="T1" s="107"/>
      <c r="U1" s="107"/>
      <c r="V1" s="107"/>
      <c r="W1" s="107"/>
      <c r="X1" s="107"/>
    </row>
    <row r="2" spans="1:24" x14ac:dyDescent="0.25"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1:24" x14ac:dyDescent="0.25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107"/>
      <c r="P3" s="107"/>
      <c r="Q3" s="107"/>
      <c r="R3" s="107"/>
      <c r="S3" s="107"/>
      <c r="T3" s="107"/>
      <c r="U3" s="107"/>
      <c r="V3" s="107"/>
      <c r="W3" s="107"/>
      <c r="X3" s="107"/>
    </row>
    <row r="4" spans="1:24" x14ac:dyDescent="0.2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07"/>
      <c r="P4" s="107"/>
      <c r="Q4" s="107"/>
      <c r="R4" s="107"/>
      <c r="S4" s="107"/>
      <c r="T4" s="107"/>
      <c r="U4" s="107"/>
      <c r="V4" s="107"/>
      <c r="W4" s="107"/>
      <c r="X4" s="107"/>
    </row>
    <row r="5" spans="1:24" x14ac:dyDescent="0.25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107"/>
      <c r="P5" s="107"/>
      <c r="Q5" s="107"/>
      <c r="R5" s="107"/>
      <c r="S5" s="107"/>
      <c r="T5" s="107"/>
      <c r="U5" s="107"/>
      <c r="V5" s="107"/>
      <c r="W5" s="107"/>
      <c r="X5" s="107"/>
    </row>
    <row r="6" spans="1:24" x14ac:dyDescent="0.25"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07"/>
      <c r="P6" s="107"/>
      <c r="Q6" s="107"/>
      <c r="R6" s="107"/>
      <c r="S6" s="107"/>
      <c r="T6" s="107"/>
      <c r="U6" s="107"/>
      <c r="V6" s="107"/>
      <c r="W6" s="107"/>
      <c r="X6" s="107"/>
    </row>
    <row r="7" spans="1:24" x14ac:dyDescent="0.25"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07"/>
      <c r="P7" s="107"/>
      <c r="Q7" s="107"/>
      <c r="R7" s="107"/>
      <c r="S7" s="107"/>
      <c r="T7" s="107"/>
      <c r="U7" s="107"/>
      <c r="V7" s="107"/>
      <c r="W7" s="107"/>
      <c r="X7" s="107"/>
    </row>
    <row r="8" spans="1:24" x14ac:dyDescent="0.25"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107"/>
      <c r="P8" s="107"/>
      <c r="Q8" s="107"/>
      <c r="R8" s="107"/>
      <c r="S8" s="107"/>
      <c r="T8" s="107"/>
      <c r="U8" s="107"/>
      <c r="V8" s="107"/>
      <c r="W8" s="107"/>
      <c r="X8" s="107"/>
    </row>
    <row r="9" spans="1:24" x14ac:dyDescent="0.25">
      <c r="B9" s="52"/>
      <c r="C9" s="54" t="s">
        <v>115</v>
      </c>
      <c r="D9" s="54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24" x14ac:dyDescent="0.25"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24" x14ac:dyDescent="0.25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24" ht="82.5" customHeight="1" x14ac:dyDescent="0.25">
      <c r="A12" s="108" t="s">
        <v>2</v>
      </c>
      <c r="B12" s="111" t="s">
        <v>37</v>
      </c>
      <c r="C12" s="111" t="s">
        <v>38</v>
      </c>
      <c r="D12" s="111" t="s">
        <v>7</v>
      </c>
      <c r="E12" s="103" t="s">
        <v>39</v>
      </c>
      <c r="F12" s="103"/>
      <c r="G12" s="103"/>
      <c r="H12" s="103"/>
      <c r="I12" s="103" t="s">
        <v>39</v>
      </c>
      <c r="J12" s="103"/>
      <c r="K12" s="103"/>
      <c r="L12" s="103"/>
      <c r="M12" s="103" t="s">
        <v>39</v>
      </c>
      <c r="N12" s="103"/>
      <c r="O12" s="103"/>
      <c r="P12" s="103"/>
      <c r="Q12" s="103" t="s">
        <v>39</v>
      </c>
      <c r="R12" s="103"/>
      <c r="S12" s="103"/>
      <c r="T12" s="103"/>
      <c r="U12" s="103" t="s">
        <v>39</v>
      </c>
      <c r="V12" s="103"/>
      <c r="W12" s="103"/>
      <c r="X12" s="103"/>
    </row>
    <row r="13" spans="1:24" x14ac:dyDescent="0.25">
      <c r="A13" s="109"/>
      <c r="B13" s="112"/>
      <c r="C13" s="112"/>
      <c r="D13" s="112"/>
      <c r="E13" s="103" t="s">
        <v>40</v>
      </c>
      <c r="F13" s="103"/>
      <c r="G13" s="103"/>
      <c r="H13" s="103"/>
      <c r="I13" s="97" t="s">
        <v>86</v>
      </c>
      <c r="J13" s="98"/>
      <c r="K13" s="98"/>
      <c r="L13" s="99"/>
      <c r="M13" s="103" t="s">
        <v>85</v>
      </c>
      <c r="N13" s="103"/>
      <c r="O13" s="103"/>
      <c r="P13" s="103"/>
      <c r="Q13" s="103" t="s">
        <v>87</v>
      </c>
      <c r="R13" s="103"/>
      <c r="S13" s="103"/>
      <c r="T13" s="103"/>
      <c r="U13" s="103" t="s">
        <v>88</v>
      </c>
      <c r="V13" s="103"/>
      <c r="W13" s="103"/>
      <c r="X13" s="103"/>
    </row>
    <row r="14" spans="1:24" ht="57" customHeight="1" x14ac:dyDescent="0.25">
      <c r="A14" s="110"/>
      <c r="B14" s="113"/>
      <c r="C14" s="113"/>
      <c r="D14" s="113"/>
      <c r="E14" s="55" t="s">
        <v>41</v>
      </c>
      <c r="F14" s="55" t="s">
        <v>42</v>
      </c>
      <c r="G14" s="55" t="s">
        <v>43</v>
      </c>
      <c r="H14" s="55" t="s">
        <v>44</v>
      </c>
      <c r="I14" s="55"/>
      <c r="J14" s="55"/>
      <c r="K14" s="55"/>
      <c r="L14" s="55"/>
      <c r="M14" s="55" t="s">
        <v>41</v>
      </c>
      <c r="N14" s="55" t="s">
        <v>42</v>
      </c>
      <c r="O14" s="55" t="s">
        <v>43</v>
      </c>
      <c r="P14" s="55" t="s">
        <v>44</v>
      </c>
      <c r="Q14" s="55" t="s">
        <v>41</v>
      </c>
      <c r="R14" s="55" t="s">
        <v>42</v>
      </c>
      <c r="S14" s="55" t="s">
        <v>43</v>
      </c>
      <c r="T14" s="55" t="s">
        <v>44</v>
      </c>
      <c r="U14" s="55" t="s">
        <v>41</v>
      </c>
      <c r="V14" s="55" t="s">
        <v>42</v>
      </c>
      <c r="W14" s="55" t="s">
        <v>43</v>
      </c>
      <c r="X14" s="55" t="s">
        <v>44</v>
      </c>
    </row>
    <row r="15" spans="1:24" ht="33" customHeight="1" x14ac:dyDescent="0.25">
      <c r="A15" s="91">
        <v>1</v>
      </c>
      <c r="B15" s="56" t="s">
        <v>45</v>
      </c>
      <c r="C15" s="93" t="s">
        <v>46</v>
      </c>
      <c r="D15" s="93" t="s">
        <v>36</v>
      </c>
      <c r="E15" s="95"/>
      <c r="F15" s="95"/>
      <c r="G15" s="95"/>
      <c r="H15" s="95"/>
      <c r="I15" s="100"/>
      <c r="J15" s="101"/>
      <c r="K15" s="101"/>
      <c r="L15" s="102"/>
      <c r="M15" s="95"/>
      <c r="N15" s="95"/>
      <c r="O15" s="95"/>
      <c r="P15" s="95"/>
      <c r="Q15" s="100"/>
      <c r="R15" s="101"/>
      <c r="S15" s="101"/>
      <c r="T15" s="102"/>
      <c r="U15" s="100"/>
      <c r="V15" s="101"/>
      <c r="W15" s="101"/>
      <c r="X15" s="102"/>
    </row>
    <row r="16" spans="1:24" ht="49.5" x14ac:dyDescent="0.25">
      <c r="A16" s="92"/>
      <c r="B16" s="45" t="s">
        <v>103</v>
      </c>
      <c r="C16" s="94"/>
      <c r="D16" s="94"/>
      <c r="E16" s="104" t="s">
        <v>48</v>
      </c>
      <c r="F16" s="105"/>
      <c r="G16" s="105"/>
      <c r="H16" s="106"/>
      <c r="I16" s="57"/>
      <c r="J16" s="57"/>
      <c r="K16" s="57"/>
      <c r="L16" s="57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spans="1:24" ht="55.5" customHeight="1" x14ac:dyDescent="0.25">
      <c r="A17" s="92"/>
      <c r="B17" s="45" t="s">
        <v>124</v>
      </c>
      <c r="C17" s="94"/>
      <c r="D17" s="94"/>
      <c r="E17" s="58"/>
      <c r="F17" s="58"/>
      <c r="G17" s="58"/>
      <c r="H17" s="58"/>
      <c r="I17" s="104" t="s">
        <v>48</v>
      </c>
      <c r="J17" s="105"/>
      <c r="K17" s="105"/>
      <c r="L17" s="106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24" ht="38.25" customHeight="1" x14ac:dyDescent="0.25">
      <c r="A18" s="92"/>
      <c r="B18" s="45" t="s">
        <v>82</v>
      </c>
      <c r="C18" s="94"/>
      <c r="D18" s="94"/>
      <c r="E18" s="58"/>
      <c r="F18" s="58"/>
      <c r="G18" s="58"/>
      <c r="H18" s="58"/>
      <c r="I18" s="58"/>
      <c r="J18" s="58"/>
      <c r="K18" s="58"/>
      <c r="L18" s="58"/>
      <c r="M18" s="104" t="s">
        <v>48</v>
      </c>
      <c r="N18" s="105"/>
      <c r="O18" s="105"/>
      <c r="P18" s="106"/>
      <c r="Q18" s="58"/>
      <c r="R18" s="58"/>
      <c r="S18" s="58"/>
      <c r="T18" s="58"/>
      <c r="U18" s="58"/>
      <c r="V18" s="58"/>
      <c r="W18" s="58"/>
      <c r="X18" s="58"/>
    </row>
    <row r="19" spans="1:24" ht="46.5" customHeight="1" x14ac:dyDescent="0.25">
      <c r="A19" s="114"/>
      <c r="B19" s="45" t="s">
        <v>82</v>
      </c>
      <c r="C19" s="94"/>
      <c r="D19" s="94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104" t="s">
        <v>48</v>
      </c>
      <c r="R19" s="105"/>
      <c r="S19" s="105"/>
      <c r="T19" s="106"/>
      <c r="U19" s="58"/>
      <c r="V19" s="58"/>
      <c r="W19" s="58"/>
      <c r="X19" s="58"/>
    </row>
    <row r="20" spans="1:24" ht="46.5" customHeight="1" x14ac:dyDescent="0.25">
      <c r="A20" s="11"/>
      <c r="B20" s="45" t="s">
        <v>82</v>
      </c>
      <c r="C20" s="115"/>
      <c r="D20" s="115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104" t="s">
        <v>47</v>
      </c>
      <c r="V20" s="105"/>
      <c r="W20" s="105"/>
      <c r="X20" s="106"/>
    </row>
    <row r="21" spans="1:24" ht="25.5" customHeight="1" x14ac:dyDescent="0.25">
      <c r="A21" s="91">
        <v>2</v>
      </c>
      <c r="B21" s="56" t="s">
        <v>49</v>
      </c>
      <c r="C21" s="93" t="s">
        <v>46</v>
      </c>
      <c r="D21" s="93" t="s">
        <v>36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spans="1:24" ht="24" customHeight="1" x14ac:dyDescent="0.25">
      <c r="A22" s="92"/>
      <c r="B22" s="60" t="s">
        <v>83</v>
      </c>
      <c r="C22" s="94"/>
      <c r="D22" s="94"/>
      <c r="E22" s="104" t="s">
        <v>47</v>
      </c>
      <c r="F22" s="105"/>
      <c r="G22" s="105"/>
      <c r="H22" s="106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spans="1:24" ht="24" customHeight="1" x14ac:dyDescent="0.25">
      <c r="A23" s="92"/>
      <c r="B23" s="59" t="s">
        <v>71</v>
      </c>
      <c r="C23" s="94"/>
      <c r="D23" s="94"/>
      <c r="E23" s="58"/>
      <c r="F23" s="58"/>
      <c r="G23" s="58"/>
      <c r="H23" s="104" t="s">
        <v>48</v>
      </c>
      <c r="I23" s="105"/>
      <c r="J23" s="105"/>
      <c r="K23" s="105"/>
      <c r="L23" s="106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spans="1:24" ht="45" customHeight="1" x14ac:dyDescent="0.25">
      <c r="A24" s="92"/>
      <c r="B24" s="45" t="s">
        <v>72</v>
      </c>
      <c r="C24" s="94"/>
      <c r="D24" s="94"/>
      <c r="E24" s="58"/>
      <c r="F24" s="58"/>
      <c r="G24" s="58"/>
      <c r="H24" s="58"/>
      <c r="I24" s="58"/>
      <c r="J24" s="58"/>
      <c r="K24" s="58"/>
      <c r="L24" s="58"/>
      <c r="M24" s="104" t="s">
        <v>48</v>
      </c>
      <c r="N24" s="105"/>
      <c r="O24" s="105"/>
      <c r="P24" s="106"/>
      <c r="Q24" s="61"/>
      <c r="R24" s="61"/>
      <c r="S24" s="61"/>
      <c r="T24" s="61"/>
      <c r="U24" s="58"/>
      <c r="V24" s="58"/>
      <c r="W24" s="58"/>
      <c r="X24" s="58"/>
    </row>
    <row r="25" spans="1:24" ht="41.25" customHeight="1" x14ac:dyDescent="0.25">
      <c r="A25" s="92"/>
      <c r="B25" s="60" t="s">
        <v>73</v>
      </c>
      <c r="C25" s="94"/>
      <c r="D25" s="94"/>
      <c r="E25" s="58"/>
      <c r="F25" s="58"/>
      <c r="G25" s="58"/>
      <c r="H25" s="58"/>
      <c r="I25" s="58"/>
      <c r="J25" s="58"/>
      <c r="K25" s="58"/>
      <c r="L25" s="58"/>
      <c r="M25" s="62"/>
      <c r="N25" s="63"/>
      <c r="O25" s="63"/>
      <c r="P25" s="57"/>
      <c r="Q25" s="104" t="s">
        <v>48</v>
      </c>
      <c r="R25" s="105"/>
      <c r="S25" s="105"/>
      <c r="T25" s="106"/>
      <c r="U25" s="62"/>
      <c r="V25" s="63"/>
      <c r="W25" s="63"/>
      <c r="X25" s="57"/>
    </row>
    <row r="26" spans="1:24" ht="61.5" customHeight="1" x14ac:dyDescent="0.25">
      <c r="A26" s="92"/>
      <c r="B26" s="60" t="s">
        <v>83</v>
      </c>
      <c r="C26" s="94"/>
      <c r="D26" s="94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104" t="s">
        <v>48</v>
      </c>
      <c r="V26" s="105"/>
      <c r="W26" s="105"/>
      <c r="X26" s="106"/>
    </row>
    <row r="27" spans="1:24" ht="22.5" customHeight="1" x14ac:dyDescent="0.25">
      <c r="A27" s="91">
        <v>3</v>
      </c>
      <c r="B27" s="64" t="s">
        <v>67</v>
      </c>
      <c r="C27" s="95" t="s">
        <v>46</v>
      </c>
      <c r="D27" s="95" t="s">
        <v>36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58"/>
    </row>
    <row r="28" spans="1:24" ht="48" customHeight="1" x14ac:dyDescent="0.25">
      <c r="A28" s="92"/>
      <c r="B28" s="51" t="s">
        <v>104</v>
      </c>
      <c r="C28" s="95"/>
      <c r="D28" s="95"/>
      <c r="E28" s="88" t="s">
        <v>47</v>
      </c>
      <c r="F28" s="89"/>
      <c r="G28" s="89"/>
      <c r="H28" s="90"/>
      <c r="I28" s="66"/>
      <c r="J28" s="66"/>
      <c r="K28" s="66"/>
      <c r="L28" s="66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</row>
    <row r="29" spans="1:24" ht="54" customHeight="1" x14ac:dyDescent="0.25">
      <c r="A29" s="92"/>
      <c r="B29" s="51" t="s">
        <v>105</v>
      </c>
      <c r="C29" s="95"/>
      <c r="D29" s="95"/>
      <c r="E29" s="88" t="s">
        <v>47</v>
      </c>
      <c r="F29" s="89"/>
      <c r="G29" s="89"/>
      <c r="H29" s="90"/>
      <c r="I29" s="66"/>
      <c r="J29" s="66"/>
      <c r="K29" s="66"/>
      <c r="L29" s="66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</row>
    <row r="30" spans="1:24" ht="50.25" customHeight="1" x14ac:dyDescent="0.25">
      <c r="A30" s="92"/>
      <c r="B30" s="51" t="s">
        <v>106</v>
      </c>
      <c r="C30" s="95"/>
      <c r="D30" s="95"/>
      <c r="E30" s="88" t="s">
        <v>47</v>
      </c>
      <c r="F30" s="89"/>
      <c r="G30" s="89"/>
      <c r="H30" s="90"/>
      <c r="I30" s="66"/>
      <c r="J30" s="66"/>
      <c r="K30" s="66"/>
      <c r="L30" s="66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</row>
    <row r="31" spans="1:24" ht="50.25" customHeight="1" x14ac:dyDescent="0.25">
      <c r="A31" s="92"/>
      <c r="B31" s="51" t="s">
        <v>107</v>
      </c>
      <c r="C31" s="95"/>
      <c r="D31" s="95"/>
      <c r="E31" s="88" t="s">
        <v>47</v>
      </c>
      <c r="F31" s="89"/>
      <c r="G31" s="89"/>
      <c r="H31" s="90"/>
      <c r="I31" s="66"/>
      <c r="J31" s="66"/>
      <c r="K31" s="66"/>
      <c r="L31" s="66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</row>
    <row r="32" spans="1:24" ht="48" customHeight="1" x14ac:dyDescent="0.25">
      <c r="A32" s="92"/>
      <c r="B32" s="51" t="s">
        <v>108</v>
      </c>
      <c r="C32" s="95"/>
      <c r="D32" s="95"/>
      <c r="E32" s="88" t="s">
        <v>47</v>
      </c>
      <c r="F32" s="89"/>
      <c r="G32" s="89"/>
      <c r="H32" s="90"/>
      <c r="I32" s="66"/>
      <c r="J32" s="66"/>
      <c r="K32" s="66"/>
      <c r="L32" s="66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</row>
    <row r="33" spans="1:24" ht="46.5" customHeight="1" x14ac:dyDescent="0.25">
      <c r="A33" s="92"/>
      <c r="B33" s="51" t="s">
        <v>109</v>
      </c>
      <c r="C33" s="95"/>
      <c r="D33" s="95"/>
      <c r="E33" s="88" t="s">
        <v>47</v>
      </c>
      <c r="F33" s="89"/>
      <c r="G33" s="89"/>
      <c r="H33" s="90"/>
      <c r="I33" s="66"/>
      <c r="J33" s="66"/>
      <c r="K33" s="66"/>
      <c r="L33" s="66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</row>
    <row r="34" spans="1:24" s="68" customFormat="1" ht="22.5" customHeight="1" x14ac:dyDescent="0.25">
      <c r="A34" s="96">
        <v>4</v>
      </c>
      <c r="B34" s="64" t="s">
        <v>122</v>
      </c>
      <c r="C34" s="95"/>
      <c r="D34" s="9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58"/>
    </row>
    <row r="35" spans="1:24" s="68" customFormat="1" ht="41.25" customHeight="1" x14ac:dyDescent="0.25">
      <c r="A35" s="96"/>
      <c r="B35" s="51" t="s">
        <v>125</v>
      </c>
      <c r="C35" s="95"/>
      <c r="D35" s="95"/>
      <c r="E35" s="66"/>
      <c r="F35" s="66"/>
      <c r="G35" s="66"/>
      <c r="H35" s="66"/>
      <c r="I35" s="88" t="s">
        <v>47</v>
      </c>
      <c r="J35" s="89"/>
      <c r="K35" s="89"/>
      <c r="L35" s="90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</row>
    <row r="36" spans="1:24" s="68" customFormat="1" ht="44.25" customHeight="1" x14ac:dyDescent="0.25">
      <c r="A36" s="96"/>
      <c r="B36" s="51" t="s">
        <v>126</v>
      </c>
      <c r="C36" s="95"/>
      <c r="D36" s="95"/>
      <c r="E36" s="65"/>
      <c r="F36" s="65"/>
      <c r="G36" s="65"/>
      <c r="H36" s="65"/>
      <c r="I36" s="88" t="s">
        <v>47</v>
      </c>
      <c r="J36" s="89"/>
      <c r="K36" s="89"/>
      <c r="L36" s="90"/>
      <c r="M36" s="66"/>
      <c r="N36" s="66"/>
      <c r="O36" s="66"/>
      <c r="P36" s="66"/>
      <c r="Q36" s="65"/>
      <c r="R36" s="65"/>
      <c r="S36" s="65"/>
      <c r="T36" s="65"/>
      <c r="U36" s="65"/>
      <c r="V36" s="65"/>
      <c r="W36" s="65"/>
      <c r="X36" s="65"/>
    </row>
    <row r="37" spans="1:24" s="68" customFormat="1" ht="27.75" customHeight="1" x14ac:dyDescent="0.25">
      <c r="A37" s="96"/>
      <c r="B37" s="51" t="s">
        <v>127</v>
      </c>
      <c r="C37" s="95"/>
      <c r="D37" s="95"/>
      <c r="E37" s="65"/>
      <c r="F37" s="58"/>
      <c r="G37" s="65"/>
      <c r="H37" s="65"/>
      <c r="I37" s="88" t="s">
        <v>47</v>
      </c>
      <c r="J37" s="89"/>
      <c r="K37" s="89"/>
      <c r="L37" s="90"/>
      <c r="M37" s="65"/>
      <c r="N37" s="65"/>
      <c r="O37" s="65"/>
      <c r="P37" s="65"/>
      <c r="Q37" s="66"/>
      <c r="R37" s="66"/>
      <c r="S37" s="66"/>
      <c r="T37" s="66"/>
      <c r="U37" s="65"/>
      <c r="V37" s="65"/>
      <c r="W37" s="65"/>
      <c r="X37" s="65"/>
    </row>
    <row r="38" spans="1:24" s="68" customFormat="1" ht="27.75" customHeight="1" x14ac:dyDescent="0.25">
      <c r="A38" s="96"/>
      <c r="B38" s="51" t="s">
        <v>128</v>
      </c>
      <c r="C38" s="95"/>
      <c r="D38" s="95"/>
      <c r="E38" s="65"/>
      <c r="F38" s="58"/>
      <c r="G38" s="65"/>
      <c r="H38" s="65"/>
      <c r="I38" s="88" t="s">
        <v>47</v>
      </c>
      <c r="J38" s="89"/>
      <c r="K38" s="89"/>
      <c r="L38" s="90"/>
      <c r="M38" s="65"/>
      <c r="N38" s="65"/>
      <c r="O38" s="65"/>
      <c r="P38" s="65"/>
      <c r="Q38" s="65"/>
      <c r="R38" s="65"/>
      <c r="S38" s="65"/>
      <c r="T38" s="65"/>
      <c r="U38" s="66"/>
      <c r="V38" s="66"/>
      <c r="W38" s="66"/>
      <c r="X38" s="66"/>
    </row>
    <row r="39" spans="1:24" s="68" customFormat="1" ht="40.5" customHeight="1" x14ac:dyDescent="0.25">
      <c r="A39" s="96"/>
      <c r="B39" s="51" t="s">
        <v>129</v>
      </c>
      <c r="C39" s="95"/>
      <c r="D39" s="95"/>
      <c r="E39" s="65"/>
      <c r="F39" s="58"/>
      <c r="G39" s="65"/>
      <c r="H39" s="65"/>
      <c r="I39" s="88" t="s">
        <v>47</v>
      </c>
      <c r="J39" s="89"/>
      <c r="K39" s="89"/>
      <c r="L39" s="90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</row>
    <row r="40" spans="1:24" s="68" customFormat="1" ht="27.75" customHeight="1" x14ac:dyDescent="0.25">
      <c r="A40" s="96"/>
      <c r="B40" s="51" t="s">
        <v>130</v>
      </c>
      <c r="C40" s="95"/>
      <c r="D40" s="95"/>
      <c r="E40" s="65"/>
      <c r="F40" s="58"/>
      <c r="G40" s="65"/>
      <c r="H40" s="65"/>
      <c r="I40" s="88" t="s">
        <v>47</v>
      </c>
      <c r="J40" s="89"/>
      <c r="K40" s="89"/>
      <c r="L40" s="90"/>
      <c r="M40" s="65"/>
      <c r="N40" s="65"/>
      <c r="O40" s="65"/>
      <c r="P40" s="65"/>
      <c r="Q40" s="65"/>
      <c r="R40" s="65"/>
      <c r="S40" s="65"/>
      <c r="T40" s="65"/>
      <c r="U40" s="66"/>
      <c r="V40" s="66"/>
      <c r="W40" s="66"/>
      <c r="X40" s="66"/>
    </row>
    <row r="41" spans="1:24" s="68" customFormat="1" x14ac:dyDescent="0.25"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</row>
  </sheetData>
  <mergeCells count="52">
    <mergeCell ref="I38:L38"/>
    <mergeCell ref="I39:L39"/>
    <mergeCell ref="I35:L35"/>
    <mergeCell ref="U26:X26"/>
    <mergeCell ref="I36:L36"/>
    <mergeCell ref="I37:L37"/>
    <mergeCell ref="I40:L40"/>
    <mergeCell ref="M24:P24"/>
    <mergeCell ref="Q25:T25"/>
    <mergeCell ref="U20:X20"/>
    <mergeCell ref="E22:H22"/>
    <mergeCell ref="H23:L23"/>
    <mergeCell ref="A12:A14"/>
    <mergeCell ref="B12:B14"/>
    <mergeCell ref="C12:C14"/>
    <mergeCell ref="D12:D14"/>
    <mergeCell ref="A15:A19"/>
    <mergeCell ref="C15:C20"/>
    <mergeCell ref="D15:D20"/>
    <mergeCell ref="U15:X15"/>
    <mergeCell ref="Q13:T13"/>
    <mergeCell ref="M15:P15"/>
    <mergeCell ref="U13:X13"/>
    <mergeCell ref="M13:P13"/>
    <mergeCell ref="O1:X8"/>
    <mergeCell ref="E12:H12"/>
    <mergeCell ref="M12:P12"/>
    <mergeCell ref="Q12:T12"/>
    <mergeCell ref="U12:X12"/>
    <mergeCell ref="I12:L12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A21:A26"/>
    <mergeCell ref="C21:C26"/>
    <mergeCell ref="C27:C40"/>
    <mergeCell ref="D21:D26"/>
    <mergeCell ref="D27:D40"/>
    <mergeCell ref="A27:A33"/>
    <mergeCell ref="A34:A40"/>
    <mergeCell ref="E28:H28"/>
    <mergeCell ref="E31:H31"/>
    <mergeCell ref="E32:H32"/>
    <mergeCell ref="E30:H30"/>
    <mergeCell ref="E33:H33"/>
    <mergeCell ref="E29:H29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2021-12-23T06:55:37Z</dcterms:modified>
</cp:coreProperties>
</file>