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2'!$A$7:$O$70</definedName>
    <definedName name="Print_Area" localSheetId="0">'Таблица 2'!$A$2:$L$70</definedName>
    <definedName name="Print_Titles" localSheetId="0">'Таблица 2'!$4:$7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I18" i="2" l="1"/>
  <c r="L64" i="2" l="1"/>
  <c r="L63" i="2"/>
  <c r="K64" i="2"/>
  <c r="K63" i="2"/>
  <c r="K61" i="2"/>
  <c r="J64" i="2"/>
  <c r="J63" i="2"/>
  <c r="J61" i="2"/>
  <c r="I64" i="2"/>
  <c r="I63" i="2"/>
  <c r="I61" i="2"/>
  <c r="H63" i="2"/>
  <c r="H61" i="2"/>
  <c r="G61" i="2"/>
  <c r="F61" i="2"/>
  <c r="L28" i="2"/>
  <c r="L31" i="2"/>
  <c r="L30" i="2"/>
  <c r="K31" i="2"/>
  <c r="K30" i="2"/>
  <c r="K28" i="2"/>
  <c r="J31" i="2"/>
  <c r="J30" i="2"/>
  <c r="J28" i="2"/>
  <c r="I31" i="2"/>
  <c r="I30" i="2"/>
  <c r="I28" i="2"/>
  <c r="H28" i="2"/>
  <c r="G28" i="2"/>
  <c r="F28" i="2"/>
  <c r="G24" i="2"/>
  <c r="F24" i="2"/>
  <c r="F18" i="2"/>
  <c r="H12" i="2"/>
  <c r="H30" i="2" s="1"/>
  <c r="G12" i="2"/>
  <c r="G63" i="2" s="1"/>
  <c r="F12" i="2"/>
  <c r="F63" i="2" s="1"/>
  <c r="G30" i="2" l="1"/>
  <c r="F30" i="2"/>
  <c r="F26" i="2"/>
  <c r="E38" i="2"/>
  <c r="E37" i="2"/>
  <c r="E36" i="2"/>
  <c r="E35" i="2"/>
  <c r="E34" i="2"/>
  <c r="L33" i="2"/>
  <c r="K33" i="2"/>
  <c r="J33" i="2"/>
  <c r="I33" i="2"/>
  <c r="H33" i="2"/>
  <c r="G33" i="2"/>
  <c r="F33" i="2"/>
  <c r="E33" i="2" l="1"/>
  <c r="H69" i="2" l="1"/>
  <c r="G13" i="2" l="1"/>
  <c r="F19" i="2" l="1"/>
  <c r="F13" i="2"/>
  <c r="F8" i="2" s="1"/>
  <c r="H8" i="2" l="1"/>
  <c r="F66" i="2" l="1"/>
  <c r="E60" i="2" l="1"/>
  <c r="E62" i="2"/>
  <c r="E64" i="2"/>
  <c r="L59" i="2"/>
  <c r="J59" i="2"/>
  <c r="I59" i="2"/>
  <c r="K59" i="2"/>
  <c r="F67" i="2"/>
  <c r="G67" i="2"/>
  <c r="H67" i="2"/>
  <c r="I67" i="2"/>
  <c r="J67" i="2"/>
  <c r="K67" i="2"/>
  <c r="L67" i="2"/>
  <c r="F68" i="2"/>
  <c r="G68" i="2"/>
  <c r="H68" i="2"/>
  <c r="I68" i="2"/>
  <c r="J68" i="2"/>
  <c r="K68" i="2"/>
  <c r="L68" i="2"/>
  <c r="G69" i="2"/>
  <c r="I69" i="2"/>
  <c r="J69" i="2"/>
  <c r="K69" i="2"/>
  <c r="L69" i="2"/>
  <c r="F70" i="2"/>
  <c r="G70" i="2"/>
  <c r="H70" i="2"/>
  <c r="I70" i="2"/>
  <c r="J70" i="2"/>
  <c r="K70" i="2"/>
  <c r="L70" i="2"/>
  <c r="G66" i="2"/>
  <c r="H66" i="2"/>
  <c r="I66" i="2"/>
  <c r="J66" i="2"/>
  <c r="K66" i="2"/>
  <c r="L66" i="2"/>
  <c r="E66" i="2" l="1"/>
  <c r="E68" i="2"/>
  <c r="E67" i="2"/>
  <c r="E70" i="2"/>
  <c r="K65" i="2"/>
  <c r="J65" i="2"/>
  <c r="I65" i="2"/>
  <c r="L65" i="2"/>
  <c r="H65" i="2"/>
  <c r="G65" i="2"/>
  <c r="F69" i="2" l="1"/>
  <c r="E69" i="2" s="1"/>
  <c r="F65" i="2" l="1"/>
  <c r="E65" i="2" s="1"/>
  <c r="E61" i="2" l="1"/>
  <c r="G59" i="2"/>
  <c r="H59" i="2"/>
  <c r="F59" i="2"/>
  <c r="G8" i="2"/>
  <c r="G44" i="2"/>
  <c r="F44" i="2"/>
  <c r="E51" i="2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56" i="2" l="1"/>
  <c r="F43" i="2"/>
  <c r="E63" i="2"/>
  <c r="E59" i="2"/>
  <c r="J46" i="2"/>
  <c r="K46" i="2"/>
  <c r="L46" i="2"/>
  <c r="J43" i="2"/>
  <c r="L43" i="2"/>
  <c r="J20" i="2"/>
  <c r="K20" i="2"/>
  <c r="L20" i="2"/>
  <c r="J14" i="2"/>
  <c r="K14" i="2"/>
  <c r="L14" i="2"/>
  <c r="J8" i="2"/>
  <c r="K8" i="2"/>
  <c r="L8" i="2"/>
  <c r="K57" i="2" l="1"/>
  <c r="K44" i="2"/>
  <c r="L54" i="2"/>
  <c r="L41" i="2"/>
  <c r="J57" i="2"/>
  <c r="J44" i="2"/>
  <c r="L55" i="2"/>
  <c r="L42" i="2"/>
  <c r="K54" i="2"/>
  <c r="K41" i="2"/>
  <c r="K55" i="2"/>
  <c r="K42" i="2"/>
  <c r="J54" i="2"/>
  <c r="J41" i="2"/>
  <c r="L57" i="2"/>
  <c r="L44" i="2"/>
  <c r="K56" i="2"/>
  <c r="K43" i="2"/>
  <c r="J55" i="2"/>
  <c r="J42" i="2"/>
  <c r="L56" i="2"/>
  <c r="J56" i="2"/>
  <c r="K53" i="2" l="1"/>
  <c r="K52" i="2" s="1"/>
  <c r="K40" i="2"/>
  <c r="K39" i="2" s="1"/>
  <c r="J53" i="2"/>
  <c r="J52" i="2" s="1"/>
  <c r="J40" i="2"/>
  <c r="J39" i="2" s="1"/>
  <c r="L53" i="2"/>
  <c r="L52" i="2" s="1"/>
  <c r="L40" i="2"/>
  <c r="L39" i="2" s="1"/>
  <c r="L26" i="2"/>
  <c r="J26" i="2"/>
  <c r="K26" i="2"/>
  <c r="I8" i="2"/>
  <c r="G20" i="2"/>
  <c r="E8" i="2" l="1"/>
  <c r="G46" i="2"/>
  <c r="H46" i="2"/>
  <c r="I46" i="2"/>
  <c r="F46" i="2"/>
  <c r="F40" i="2"/>
  <c r="H14" i="2"/>
  <c r="I14" i="2"/>
  <c r="F14" i="2"/>
  <c r="H20" i="2"/>
  <c r="I20" i="2"/>
  <c r="F20" i="2"/>
  <c r="E46" i="2" l="1"/>
  <c r="E20" i="2"/>
  <c r="G14" i="2"/>
  <c r="E14" i="2" s="1"/>
  <c r="H53" i="2" l="1"/>
  <c r="H40" i="2"/>
  <c r="G53" i="2"/>
  <c r="G40" i="2"/>
  <c r="I53" i="2"/>
  <c r="I40" i="2"/>
  <c r="E27" i="2"/>
  <c r="F53" i="2"/>
  <c r="E40" i="2" l="1"/>
  <c r="E53" i="2"/>
  <c r="G56" i="2" l="1"/>
  <c r="G43" i="2"/>
  <c r="F57" i="2" l="1"/>
  <c r="F55" i="2" l="1"/>
  <c r="F42" i="2"/>
  <c r="G54" i="2"/>
  <c r="G41" i="2"/>
  <c r="I55" i="2"/>
  <c r="I42" i="2"/>
  <c r="I57" i="2"/>
  <c r="I44" i="2"/>
  <c r="H55" i="2"/>
  <c r="H42" i="2"/>
  <c r="G57" i="2"/>
  <c r="H54" i="2" l="1"/>
  <c r="H41" i="2"/>
  <c r="G55" i="2"/>
  <c r="E55" i="2" s="1"/>
  <c r="G42" i="2"/>
  <c r="G39" i="2" s="1"/>
  <c r="F41" i="2"/>
  <c r="H57" i="2"/>
  <c r="E57" i="2" s="1"/>
  <c r="H44" i="2"/>
  <c r="E44" i="2" s="1"/>
  <c r="I54" i="2"/>
  <c r="I41" i="2"/>
  <c r="I56" i="2"/>
  <c r="I43" i="2"/>
  <c r="E29" i="2"/>
  <c r="F54" i="2"/>
  <c r="E31" i="2"/>
  <c r="E28" i="2"/>
  <c r="I26" i="2"/>
  <c r="G26" i="2"/>
  <c r="H43" i="2"/>
  <c r="G52" i="2" l="1"/>
  <c r="I52" i="2"/>
  <c r="E54" i="2"/>
  <c r="E42" i="2"/>
  <c r="H39" i="2"/>
  <c r="E41" i="2"/>
  <c r="F39" i="2"/>
  <c r="E43" i="2"/>
  <c r="I39" i="2"/>
  <c r="F52" i="2"/>
  <c r="E30" i="2"/>
  <c r="H56" i="2"/>
  <c r="E56" i="2" s="1"/>
  <c r="H26" i="2"/>
  <c r="E26" i="2" s="1"/>
  <c r="E39" i="2" l="1"/>
  <c r="H52" i="2"/>
  <c r="E52" i="2" s="1"/>
</calcChain>
</file>

<file path=xl/sharedStrings.xml><?xml version="1.0" encoding="utf-8"?>
<sst xmlns="http://schemas.openxmlformats.org/spreadsheetml/2006/main" count="166" uniqueCount="98">
  <si>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</si>
  <si>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</si>
  <si>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</si>
  <si>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</si>
  <si>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</si>
  <si>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</si>
  <si>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</si>
  <si>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</si>
  <si>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</si>
  <si>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</si>
  <si>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</si>
  <si>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</si>
  <si>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</si>
  <si>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</si>
  <si>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</si>
  <si>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</si>
  <si>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</si>
  <si>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</si>
  <si>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</si>
  <si>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</si>
  <si>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</si>
  <si>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</si>
  <si>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</si>
  <si>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</si>
  <si>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</si>
  <si>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</si>
  <si>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</si>
  <si>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</si>
  <si>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</si>
  <si>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</si>
  <si>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</si>
  <si>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</si>
  <si>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</si>
  <si>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</si>
  <si>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</si>
  <si>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</si>
  <si>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</si>
  <si>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</si>
  <si>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</si>
  <si>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</si>
  <si>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</si>
  <si>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</si>
  <si>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</si>
  <si>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</si>
  <si>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</si>
  <si>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</si>
  <si>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</si>
  <si>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</si>
  <si>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</si>
  <si>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</si>
  <si>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</si>
  <si>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</si>
  <si>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</si>
  <si>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</si>
  <si>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</si>
  <si>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</si>
  <si>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</si>
  <si>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</si>
  <si>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</si>
  <si>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</si>
  <si>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</si>
  <si>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</si>
  <si>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</si>
  <si>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</si>
  <si>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</si>
  <si>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</si>
  <si>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</si>
  <si>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</si>
  <si>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</si>
  <si>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</si>
  <si>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</si>
  <si>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</si>
  <si>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</si>
  <si>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</si>
  <si>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</si>
  <si>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</si>
  <si>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</si>
  <si>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</si>
  <si>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</si>
  <si>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</si>
  <si>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</si>
  <si>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</si>
  <si>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</si>
  <si>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</si>
  <si>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</si>
  <si>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</si>
  <si>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Наименование показателя</t>
  </si>
  <si>
    <t>бюджет поселения</t>
  </si>
  <si>
    <t>Таблица 2</t>
  </si>
  <si>
    <t>Цель 1: "Социальная профилактика правонарушений в обществе, снижение уровня совершения правонарушений в городском поселении Пойковский"
Цель 2: "Создание условий для сокращения распространения наркомании и связанных с ней правонарушений"</t>
  </si>
  <si>
    <t xml:space="preserve">Охрана общественного порядка и профилактика правонарушений </t>
  </si>
  <si>
    <t>Профилактика правонарушений в сфере безопасности дорожного движения</t>
  </si>
  <si>
    <t xml:space="preserve">Основное мероприятие: "Профилактика правонарушений в сфере безопасности дорожного движения" </t>
  </si>
  <si>
    <t xml:space="preserve">Основное мероприятие: "Охрана общественного порядка и профилактика правонарушений" 
(№1-5)
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</si>
  <si>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Задача 4. «Профилактика незаконного оборота и потребления наркотических средств и психотропных веществ.»     </t>
  </si>
  <si>
    <t xml:space="preserve">Цель 3: "Профилактика правонарушений в сфере безопасности дорожного движения"
Задача 5. «Повышение культуры дорожного движения.»      </t>
  </si>
  <si>
    <t>1. Организация и проведение мероприятий направленных на повышение культуры дорожного движения.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</si>
  <si>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Организация и проведение акций пропагандирующих законопослушное поведение и здоровый образ жизни, а также направленных на профилактику немедицинского потребления наркотических средств, психоактивных веществ и пресечении их незаконного оборота на территории гп.Пойковский;
3. Содержание и обслуживание системы видеонаблюдения гп.Пойковский;
4. Страхование членов Народной дружины гп.Пойковский;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</si>
</sst>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view="pageBreakPreview" topLeftCell="D1" zoomScale="70" zoomScaleNormal="70" zoomScaleSheetLayoutView="70" workbookViewId="0">
      <pane ySplit="7" topLeftCell="A8" activePane="bottomLeft" state="frozen"/>
      <selection pane="bottomLeft" activeCell="I13" sqref="I1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L1" s="85" t="s">
        <v>88</v>
      </c>
    </row>
    <row r="2" spans="1:12" x14ac:dyDescent="0.25">
      <c r="A2" s="124" t="s">
        <v>21</v>
      </c>
      <c r="B2" s="125"/>
      <c r="C2" s="125"/>
      <c r="D2" s="125"/>
      <c r="E2" s="125"/>
      <c r="F2" s="125"/>
      <c r="G2" s="125"/>
      <c r="H2" s="125"/>
      <c r="I2" s="125"/>
      <c r="J2" s="10"/>
      <c r="K2" s="10"/>
      <c r="L2" s="10"/>
    </row>
    <row r="3" spans="1:12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</row>
    <row r="4" spans="1:12" ht="15" customHeight="1" x14ac:dyDescent="0.25">
      <c r="A4" s="126" t="s">
        <v>18</v>
      </c>
      <c r="B4" s="126" t="s">
        <v>19</v>
      </c>
      <c r="C4" s="126" t="s">
        <v>1</v>
      </c>
      <c r="D4" s="126" t="s">
        <v>7</v>
      </c>
      <c r="E4" s="106" t="s">
        <v>8</v>
      </c>
      <c r="F4" s="107"/>
      <c r="G4" s="107"/>
      <c r="H4" s="107"/>
      <c r="I4" s="107"/>
      <c r="J4" s="107"/>
      <c r="K4" s="107"/>
      <c r="L4" s="107"/>
    </row>
    <row r="5" spans="1:12" x14ac:dyDescent="0.25">
      <c r="A5" s="127"/>
      <c r="B5" s="129"/>
      <c r="C5" s="127"/>
      <c r="D5" s="127"/>
      <c r="E5" s="114" t="s">
        <v>2</v>
      </c>
      <c r="F5" s="132" t="s">
        <v>3</v>
      </c>
      <c r="G5" s="132"/>
      <c r="H5" s="132"/>
      <c r="I5" s="132"/>
      <c r="J5" s="33"/>
      <c r="K5" s="33"/>
      <c r="L5" s="33"/>
    </row>
    <row r="6" spans="1:12" ht="82.5" customHeight="1" x14ac:dyDescent="0.25">
      <c r="A6" s="128"/>
      <c r="B6" s="130"/>
      <c r="C6" s="128"/>
      <c r="D6" s="128"/>
      <c r="E6" s="114"/>
      <c r="F6" s="34">
        <v>2019</v>
      </c>
      <c r="G6" s="34">
        <v>2020</v>
      </c>
      <c r="H6" s="34">
        <v>2021</v>
      </c>
      <c r="I6" s="34">
        <v>2022</v>
      </c>
      <c r="J6" s="34">
        <v>2023</v>
      </c>
      <c r="K6" s="34">
        <v>2024</v>
      </c>
      <c r="L6" s="34" t="s">
        <v>20</v>
      </c>
    </row>
    <row r="7" spans="1:12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</row>
    <row r="8" spans="1:12" x14ac:dyDescent="0.25">
      <c r="A8" s="111" t="s">
        <v>11</v>
      </c>
      <c r="B8" s="108" t="s">
        <v>93</v>
      </c>
      <c r="C8" s="131" t="s">
        <v>15</v>
      </c>
      <c r="D8" s="17" t="s">
        <v>2</v>
      </c>
      <c r="E8" s="18">
        <f t="shared" ref="E8:E25" si="0">SUM(F8:L8)</f>
        <v>28056.584170000002</v>
      </c>
      <c r="F8" s="18">
        <f>SUM(F9:F13)</f>
        <v>2367.95318</v>
      </c>
      <c r="G8" s="18">
        <f>SUM(G9:G13)</f>
        <v>3282.5654599999998</v>
      </c>
      <c r="H8" s="18">
        <f>SUM(H9:H13)</f>
        <v>2341.9601599999996</v>
      </c>
      <c r="I8" s="18">
        <f>SUM(I9:I13)</f>
        <v>1272.10537</v>
      </c>
      <c r="J8" s="18">
        <f t="shared" ref="J8:L8" si="1">SUM(J9:J13)</f>
        <v>2336</v>
      </c>
      <c r="K8" s="18">
        <f t="shared" si="1"/>
        <v>2356</v>
      </c>
      <c r="L8" s="18">
        <f t="shared" si="1"/>
        <v>14100</v>
      </c>
    </row>
    <row r="9" spans="1:12" ht="21" customHeight="1" x14ac:dyDescent="0.25">
      <c r="A9" s="112"/>
      <c r="B9" s="109"/>
      <c r="C9" s="131"/>
      <c r="D9" s="19" t="s">
        <v>14</v>
      </c>
      <c r="E9" s="20">
        <f t="shared" si="0"/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</row>
    <row r="10" spans="1:12" ht="21" customHeight="1" x14ac:dyDescent="0.25">
      <c r="A10" s="112"/>
      <c r="B10" s="109"/>
      <c r="C10" s="131"/>
      <c r="D10" s="19" t="s">
        <v>9</v>
      </c>
      <c r="E10" s="20">
        <f t="shared" si="0"/>
        <v>293.78115000000003</v>
      </c>
      <c r="F10" s="21">
        <v>51.034480000000002</v>
      </c>
      <c r="G10" s="93">
        <v>51.478259999999999</v>
      </c>
      <c r="H10" s="93">
        <v>26.63111</v>
      </c>
      <c r="I10" s="93">
        <v>54.866999999999997</v>
      </c>
      <c r="J10" s="93">
        <v>54.903300000000002</v>
      </c>
      <c r="K10" s="93">
        <v>54.866999999999997</v>
      </c>
      <c r="L10" s="21"/>
    </row>
    <row r="11" spans="1:12" ht="21" customHeight="1" x14ac:dyDescent="0.25">
      <c r="A11" s="112"/>
      <c r="B11" s="109"/>
      <c r="C11" s="131"/>
      <c r="D11" s="19" t="s">
        <v>12</v>
      </c>
      <c r="E11" s="20"/>
      <c r="F11" s="21">
        <v>0</v>
      </c>
      <c r="G11" s="21">
        <v>0</v>
      </c>
      <c r="H11" s="21"/>
      <c r="I11" s="21"/>
      <c r="J11" s="21">
        <v>0</v>
      </c>
      <c r="K11" s="21">
        <v>0</v>
      </c>
      <c r="L11" s="21">
        <v>0</v>
      </c>
    </row>
    <row r="12" spans="1:12" ht="41.25" customHeight="1" x14ac:dyDescent="0.25">
      <c r="A12" s="112"/>
      <c r="B12" s="109"/>
      <c r="C12" s="131"/>
      <c r="D12" s="19" t="s">
        <v>87</v>
      </c>
      <c r="E12" s="20">
        <f t="shared" si="0"/>
        <v>27332.803019999999</v>
      </c>
      <c r="F12" s="93">
        <f>1923.5+44.17682+390.82318-0.0008-0.09238-41.48812</f>
        <v>2316.9187000000002</v>
      </c>
      <c r="G12" s="93">
        <f>2700+520.42574+146.06317+50+34-219.40171</f>
        <v>3231.0871999999999</v>
      </c>
      <c r="H12" s="93">
        <f>2468.63319-147.45166-5.85248</f>
        <v>2315.3290499999998</v>
      </c>
      <c r="I12" s="93">
        <f>971.133+21+4.784+108.852+42.51612+21.15325-2.2</f>
        <v>1167.23837</v>
      </c>
      <c r="J12" s="93">
        <v>2251.0967000000001</v>
      </c>
      <c r="K12" s="93">
        <v>2251.1329999999998</v>
      </c>
      <c r="L12" s="21">
        <v>13800</v>
      </c>
    </row>
    <row r="13" spans="1:12" ht="26.25" customHeight="1" x14ac:dyDescent="0.25">
      <c r="A13" s="112"/>
      <c r="B13" s="109"/>
      <c r="C13" s="131"/>
      <c r="D13" s="19" t="s">
        <v>6</v>
      </c>
      <c r="E13" s="20">
        <f t="shared" si="0"/>
        <v>430</v>
      </c>
      <c r="F13" s="21">
        <f>2465-2465</f>
        <v>0</v>
      </c>
      <c r="G13" s="21">
        <f>11127.802-11127.802</f>
        <v>0</v>
      </c>
      <c r="H13" s="21">
        <v>0</v>
      </c>
      <c r="I13" s="21">
        <v>50</v>
      </c>
      <c r="J13" s="21">
        <v>30</v>
      </c>
      <c r="K13" s="21">
        <v>50</v>
      </c>
      <c r="L13" s="21">
        <v>300</v>
      </c>
    </row>
    <row r="14" spans="1:12" ht="21" customHeight="1" x14ac:dyDescent="0.25">
      <c r="A14" s="112"/>
      <c r="B14" s="109"/>
      <c r="C14" s="131" t="s">
        <v>13</v>
      </c>
      <c r="D14" s="17" t="s">
        <v>2</v>
      </c>
      <c r="E14" s="18">
        <f t="shared" si="0"/>
        <v>357.45</v>
      </c>
      <c r="F14" s="18">
        <f>SUM(F15:F19)</f>
        <v>50</v>
      </c>
      <c r="G14" s="18">
        <f t="shared" ref="G14:L14" si="2">SUM(G15:G19)</f>
        <v>30.35</v>
      </c>
      <c r="H14" s="18">
        <f t="shared" si="2"/>
        <v>20</v>
      </c>
      <c r="I14" s="18">
        <f t="shared" si="2"/>
        <v>0</v>
      </c>
      <c r="J14" s="18">
        <f t="shared" si="2"/>
        <v>35</v>
      </c>
      <c r="K14" s="18">
        <f t="shared" si="2"/>
        <v>40</v>
      </c>
      <c r="L14" s="18">
        <f t="shared" si="2"/>
        <v>182.1</v>
      </c>
    </row>
    <row r="15" spans="1:12" ht="24" customHeight="1" x14ac:dyDescent="0.25">
      <c r="A15" s="112"/>
      <c r="B15" s="109"/>
      <c r="C15" s="131"/>
      <c r="D15" s="19" t="s">
        <v>14</v>
      </c>
      <c r="E15" s="20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</row>
    <row r="16" spans="1:12" ht="24" customHeight="1" x14ac:dyDescent="0.25">
      <c r="A16" s="112"/>
      <c r="B16" s="109"/>
      <c r="C16" s="131"/>
      <c r="D16" s="19" t="s">
        <v>9</v>
      </c>
      <c r="E16" s="20">
        <f t="shared" si="0"/>
        <v>0</v>
      </c>
      <c r="F16" s="11"/>
      <c r="G16" s="21">
        <v>0</v>
      </c>
      <c r="H16" s="21">
        <v>0</v>
      </c>
      <c r="I16" s="21">
        <v>0</v>
      </c>
      <c r="J16" s="22">
        <v>0</v>
      </c>
      <c r="K16" s="22">
        <v>0</v>
      </c>
      <c r="L16" s="22">
        <v>0</v>
      </c>
    </row>
    <row r="17" spans="1:15" ht="24" customHeight="1" x14ac:dyDescent="0.25">
      <c r="A17" s="112"/>
      <c r="B17" s="109"/>
      <c r="C17" s="131"/>
      <c r="D17" s="19" t="s">
        <v>12</v>
      </c>
      <c r="E17" s="20">
        <f t="shared" si="0"/>
        <v>0</v>
      </c>
      <c r="F17" s="21">
        <v>0</v>
      </c>
      <c r="G17" s="21">
        <v>0</v>
      </c>
      <c r="H17" s="21"/>
      <c r="I17" s="21"/>
      <c r="J17" s="22">
        <v>0</v>
      </c>
      <c r="K17" s="22">
        <v>0</v>
      </c>
      <c r="L17" s="22">
        <v>0</v>
      </c>
    </row>
    <row r="18" spans="1:15" ht="41.25" customHeight="1" x14ac:dyDescent="0.25">
      <c r="A18" s="112"/>
      <c r="B18" s="109"/>
      <c r="C18" s="131"/>
      <c r="D18" s="19" t="s">
        <v>87</v>
      </c>
      <c r="E18" s="20">
        <f t="shared" si="0"/>
        <v>175.35</v>
      </c>
      <c r="F18" s="86">
        <f>60.35-10.35</f>
        <v>50</v>
      </c>
      <c r="G18" s="86">
        <v>30.35</v>
      </c>
      <c r="H18" s="86">
        <v>20</v>
      </c>
      <c r="I18" s="21">
        <f>30-4.784-25.216</f>
        <v>0</v>
      </c>
      <c r="J18" s="23">
        <v>35</v>
      </c>
      <c r="K18" s="31">
        <v>40</v>
      </c>
      <c r="L18" s="32"/>
    </row>
    <row r="19" spans="1:15" ht="24" customHeight="1" x14ac:dyDescent="0.25">
      <c r="A19" s="113"/>
      <c r="B19" s="110"/>
      <c r="C19" s="131"/>
      <c r="D19" s="19" t="s">
        <v>6</v>
      </c>
      <c r="E19" s="20">
        <f t="shared" si="0"/>
        <v>182.1</v>
      </c>
      <c r="F19" s="20">
        <f>5500-5500</f>
        <v>0</v>
      </c>
      <c r="G19" s="21"/>
      <c r="H19" s="21">
        <v>0</v>
      </c>
      <c r="I19" s="21">
        <v>0</v>
      </c>
      <c r="J19" s="21">
        <v>0</v>
      </c>
      <c r="K19" s="21">
        <v>0</v>
      </c>
      <c r="L19" s="21">
        <v>182.1</v>
      </c>
    </row>
    <row r="20" spans="1:15" ht="24" customHeight="1" x14ac:dyDescent="0.25">
      <c r="A20" s="111" t="s">
        <v>10</v>
      </c>
      <c r="B20" s="108" t="s">
        <v>92</v>
      </c>
      <c r="C20" s="108" t="s">
        <v>15</v>
      </c>
      <c r="D20" s="17" t="s">
        <v>2</v>
      </c>
      <c r="E20" s="18">
        <f t="shared" si="0"/>
        <v>1398.8239800000001</v>
      </c>
      <c r="F20" s="18">
        <f>SUM(F21:F25)</f>
        <v>243.82398000000001</v>
      </c>
      <c r="G20" s="18">
        <f>SUM(G21:G25)</f>
        <v>115</v>
      </c>
      <c r="H20" s="18">
        <f t="shared" ref="H20:L20" si="3">SUM(H21:H25)</f>
        <v>50</v>
      </c>
      <c r="I20" s="18">
        <f t="shared" si="3"/>
        <v>0</v>
      </c>
      <c r="J20" s="18">
        <f t="shared" si="3"/>
        <v>0</v>
      </c>
      <c r="K20" s="18">
        <f t="shared" si="3"/>
        <v>0</v>
      </c>
      <c r="L20" s="18">
        <f t="shared" si="3"/>
        <v>990</v>
      </c>
    </row>
    <row r="21" spans="1:15" ht="24" customHeight="1" x14ac:dyDescent="0.25">
      <c r="A21" s="112"/>
      <c r="B21" s="109"/>
      <c r="C21" s="109"/>
      <c r="D21" s="19" t="s">
        <v>14</v>
      </c>
      <c r="E21" s="20">
        <f t="shared" si="0"/>
        <v>0</v>
      </c>
      <c r="F21" s="20"/>
      <c r="G21" s="21"/>
      <c r="H21" s="21"/>
      <c r="I21" s="21"/>
      <c r="J21" s="21"/>
      <c r="K21" s="21"/>
      <c r="L21" s="21">
        <v>0</v>
      </c>
    </row>
    <row r="22" spans="1:15" ht="36" customHeight="1" x14ac:dyDescent="0.25">
      <c r="A22" s="112"/>
      <c r="B22" s="109"/>
      <c r="C22" s="109"/>
      <c r="D22" s="19" t="s">
        <v>9</v>
      </c>
      <c r="E22" s="20">
        <f t="shared" si="0"/>
        <v>0</v>
      </c>
      <c r="F22" s="20"/>
      <c r="G22" s="21"/>
      <c r="H22" s="21"/>
      <c r="I22" s="21"/>
      <c r="J22" s="21"/>
      <c r="K22" s="21"/>
      <c r="L22" s="21">
        <v>0</v>
      </c>
    </row>
    <row r="23" spans="1:15" ht="24" customHeight="1" x14ac:dyDescent="0.25">
      <c r="A23" s="112"/>
      <c r="B23" s="109"/>
      <c r="C23" s="109"/>
      <c r="D23" s="19" t="s">
        <v>12</v>
      </c>
      <c r="E23" s="20">
        <f t="shared" si="0"/>
        <v>0</v>
      </c>
      <c r="F23" s="21">
        <v>0</v>
      </c>
      <c r="G23" s="21">
        <v>0</v>
      </c>
      <c r="H23" s="21"/>
      <c r="I23" s="21">
        <v>0</v>
      </c>
      <c r="J23" s="21">
        <v>0</v>
      </c>
      <c r="K23" s="21">
        <v>0</v>
      </c>
      <c r="L23" s="21">
        <v>0</v>
      </c>
    </row>
    <row r="24" spans="1:15" ht="39" customHeight="1" x14ac:dyDescent="0.25">
      <c r="A24" s="112"/>
      <c r="B24" s="109"/>
      <c r="C24" s="109"/>
      <c r="D24" s="19" t="s">
        <v>87</v>
      </c>
      <c r="E24" s="20">
        <f t="shared" si="0"/>
        <v>408.82398000000001</v>
      </c>
      <c r="F24" s="86">
        <f>288-44.17682+0.0008</f>
        <v>243.82398000000001</v>
      </c>
      <c r="G24" s="86">
        <f>165-50</f>
        <v>115</v>
      </c>
      <c r="H24" s="86">
        <v>50</v>
      </c>
      <c r="I24" s="21"/>
      <c r="J24" s="15"/>
      <c r="K24" s="15"/>
      <c r="L24" s="15"/>
    </row>
    <row r="25" spans="1:15" ht="24" customHeight="1" x14ac:dyDescent="0.25">
      <c r="A25" s="112"/>
      <c r="B25" s="109"/>
      <c r="C25" s="110"/>
      <c r="D25" s="19" t="s">
        <v>6</v>
      </c>
      <c r="E25" s="20">
        <f t="shared" si="0"/>
        <v>990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990</v>
      </c>
    </row>
    <row r="26" spans="1:15" s="5" customFormat="1" x14ac:dyDescent="0.25">
      <c r="A26" s="134" t="s">
        <v>4</v>
      </c>
      <c r="B26" s="135"/>
      <c r="C26" s="136"/>
      <c r="D26" s="17" t="s">
        <v>2</v>
      </c>
      <c r="E26" s="25">
        <f t="shared" ref="E26:E31" si="4">SUM(F26:L26)</f>
        <v>29812.85815</v>
      </c>
      <c r="F26" s="25">
        <f>SUM(F27:F31)</f>
        <v>2661.7771600000001</v>
      </c>
      <c r="G26" s="25">
        <f t="shared" ref="G26:J26" si="5">SUM(G27:G31)</f>
        <v>3427.9154599999997</v>
      </c>
      <c r="H26" s="25">
        <f t="shared" si="5"/>
        <v>2411.9601599999996</v>
      </c>
      <c r="I26" s="25">
        <f t="shared" si="5"/>
        <v>1272.10537</v>
      </c>
      <c r="J26" s="25">
        <f t="shared" si="5"/>
        <v>2371</v>
      </c>
      <c r="K26" s="25">
        <f t="shared" ref="K26:L26" si="6">SUM(K27:K31)</f>
        <v>2396</v>
      </c>
      <c r="L26" s="25">
        <f t="shared" si="6"/>
        <v>15272.1</v>
      </c>
      <c r="M26" s="8"/>
      <c r="N26" s="6"/>
      <c r="O26" s="6"/>
    </row>
    <row r="27" spans="1:15" s="5" customFormat="1" x14ac:dyDescent="0.25">
      <c r="A27" s="137"/>
      <c r="B27" s="138"/>
      <c r="C27" s="139"/>
      <c r="D27" s="24" t="s">
        <v>14</v>
      </c>
      <c r="E27" s="27">
        <f t="shared" si="4"/>
        <v>0</v>
      </c>
      <c r="F27" s="27"/>
      <c r="G27" s="27"/>
      <c r="H27" s="27"/>
      <c r="I27" s="27"/>
      <c r="J27" s="27"/>
      <c r="K27" s="27"/>
      <c r="L27" s="27"/>
      <c r="M27" s="8"/>
      <c r="N27" s="6"/>
      <c r="O27" s="6"/>
    </row>
    <row r="28" spans="1:15" s="5" customFormat="1" x14ac:dyDescent="0.25">
      <c r="A28" s="137"/>
      <c r="B28" s="138"/>
      <c r="C28" s="139"/>
      <c r="D28" s="24" t="s">
        <v>9</v>
      </c>
      <c r="E28" s="27">
        <f t="shared" si="4"/>
        <v>293.78115000000003</v>
      </c>
      <c r="F28" s="27">
        <f t="shared" ref="F28:L28" si="7">F10+F16+F22</f>
        <v>51.034480000000002</v>
      </c>
      <c r="G28" s="27">
        <f t="shared" si="7"/>
        <v>51.478259999999999</v>
      </c>
      <c r="H28" s="27">
        <f t="shared" si="7"/>
        <v>26.63111</v>
      </c>
      <c r="I28" s="27">
        <f t="shared" si="7"/>
        <v>54.866999999999997</v>
      </c>
      <c r="J28" s="27">
        <f t="shared" si="7"/>
        <v>54.903300000000002</v>
      </c>
      <c r="K28" s="27">
        <f t="shared" si="7"/>
        <v>54.866999999999997</v>
      </c>
      <c r="L28" s="27">
        <f t="shared" si="7"/>
        <v>0</v>
      </c>
      <c r="M28" s="8"/>
    </row>
    <row r="29" spans="1:15" s="5" customFormat="1" x14ac:dyDescent="0.25">
      <c r="A29" s="137"/>
      <c r="B29" s="138"/>
      <c r="C29" s="139"/>
      <c r="D29" s="24" t="s">
        <v>12</v>
      </c>
      <c r="E29" s="27">
        <f t="shared" si="4"/>
        <v>0</v>
      </c>
      <c r="F29" s="27"/>
      <c r="G29" s="27"/>
      <c r="H29" s="27"/>
      <c r="I29" s="27"/>
      <c r="J29" s="27"/>
      <c r="K29" s="27"/>
      <c r="L29" s="27"/>
      <c r="M29" s="8"/>
    </row>
    <row r="30" spans="1:15" s="5" customFormat="1" x14ac:dyDescent="0.25">
      <c r="A30" s="137"/>
      <c r="B30" s="138"/>
      <c r="C30" s="139"/>
      <c r="D30" s="24" t="s">
        <v>87</v>
      </c>
      <c r="E30" s="27">
        <f t="shared" si="4"/>
        <v>27916.976999999999</v>
      </c>
      <c r="F30" s="27">
        <f t="shared" ref="F30:L30" si="8">F12+F18+F24</f>
        <v>2610.7426800000003</v>
      </c>
      <c r="G30" s="27">
        <f t="shared" si="8"/>
        <v>3376.4371999999998</v>
      </c>
      <c r="H30" s="27">
        <f t="shared" si="8"/>
        <v>2385.3290499999998</v>
      </c>
      <c r="I30" s="27">
        <f t="shared" si="8"/>
        <v>1167.23837</v>
      </c>
      <c r="J30" s="27">
        <f t="shared" si="8"/>
        <v>2286.0967000000001</v>
      </c>
      <c r="K30" s="27">
        <f t="shared" si="8"/>
        <v>2291.1329999999998</v>
      </c>
      <c r="L30" s="27">
        <f t="shared" si="8"/>
        <v>13800</v>
      </c>
      <c r="M30" s="8"/>
    </row>
    <row r="31" spans="1:15" s="5" customFormat="1" x14ac:dyDescent="0.25">
      <c r="A31" s="140"/>
      <c r="B31" s="141"/>
      <c r="C31" s="142"/>
      <c r="D31" s="24" t="s">
        <v>6</v>
      </c>
      <c r="E31" s="27">
        <f t="shared" si="4"/>
        <v>1602.1</v>
      </c>
      <c r="F31" s="27"/>
      <c r="G31" s="27"/>
      <c r="H31" s="27"/>
      <c r="I31" s="27">
        <f>I13+I19+I25</f>
        <v>50</v>
      </c>
      <c r="J31" s="27">
        <f>J13+J19+J25</f>
        <v>30</v>
      </c>
      <c r="K31" s="27">
        <f>K13+K19+K25</f>
        <v>50</v>
      </c>
      <c r="L31" s="27">
        <f>L13+L19+L25</f>
        <v>1472.1</v>
      </c>
      <c r="M31" s="8"/>
    </row>
    <row r="32" spans="1:15" x14ac:dyDescent="0.25">
      <c r="A32" s="103" t="s">
        <v>5</v>
      </c>
      <c r="B32" s="104"/>
      <c r="C32" s="104"/>
      <c r="D32" s="104"/>
      <c r="E32" s="104"/>
      <c r="F32" s="104"/>
      <c r="G32" s="104"/>
      <c r="H32" s="104"/>
      <c r="I32" s="105"/>
      <c r="J32" s="10"/>
      <c r="K32" s="10"/>
      <c r="L32" s="10"/>
      <c r="M32" s="9"/>
    </row>
    <row r="33" spans="1:13" x14ac:dyDescent="0.25">
      <c r="A33" s="94" t="s">
        <v>22</v>
      </c>
      <c r="B33" s="95"/>
      <c r="C33" s="96"/>
      <c r="D33" s="17" t="s">
        <v>2</v>
      </c>
      <c r="E33" s="25">
        <f t="shared" ref="E33:E44" si="9">SUM(F33:L33)</f>
        <v>0</v>
      </c>
      <c r="F33" s="25">
        <f>SUM(F34:F38)</f>
        <v>0</v>
      </c>
      <c r="G33" s="25">
        <f t="shared" ref="G33:L33" si="10">SUM(G34:G38)</f>
        <v>0</v>
      </c>
      <c r="H33" s="25">
        <f t="shared" si="10"/>
        <v>0</v>
      </c>
      <c r="I33" s="25">
        <f t="shared" si="10"/>
        <v>0</v>
      </c>
      <c r="J33" s="25">
        <f t="shared" si="10"/>
        <v>0</v>
      </c>
      <c r="K33" s="25">
        <f t="shared" si="10"/>
        <v>0</v>
      </c>
      <c r="L33" s="25">
        <f t="shared" si="10"/>
        <v>0</v>
      </c>
      <c r="M33" s="9"/>
    </row>
    <row r="34" spans="1:13" ht="24" customHeight="1" x14ac:dyDescent="0.25">
      <c r="A34" s="97"/>
      <c r="B34" s="98"/>
      <c r="C34" s="99"/>
      <c r="D34" s="19" t="s">
        <v>14</v>
      </c>
      <c r="E34" s="26">
        <f t="shared" si="9"/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9"/>
    </row>
    <row r="35" spans="1:13" ht="24" customHeight="1" x14ac:dyDescent="0.25">
      <c r="A35" s="97"/>
      <c r="B35" s="98"/>
      <c r="C35" s="99"/>
      <c r="D35" s="19" t="s">
        <v>9</v>
      </c>
      <c r="E35" s="26">
        <f t="shared" si="9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9"/>
    </row>
    <row r="36" spans="1:13" ht="24" customHeight="1" x14ac:dyDescent="0.25">
      <c r="A36" s="97"/>
      <c r="B36" s="98"/>
      <c r="C36" s="99"/>
      <c r="D36" s="19" t="s">
        <v>12</v>
      </c>
      <c r="E36" s="26">
        <f t="shared" si="9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9"/>
    </row>
    <row r="37" spans="1:13" ht="36.75" customHeight="1" x14ac:dyDescent="0.25">
      <c r="A37" s="97"/>
      <c r="B37" s="98"/>
      <c r="C37" s="99"/>
      <c r="D37" s="19" t="s">
        <v>87</v>
      </c>
      <c r="E37" s="26">
        <f t="shared" si="9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9"/>
    </row>
    <row r="38" spans="1:13" ht="24" customHeight="1" x14ac:dyDescent="0.25">
      <c r="A38" s="100"/>
      <c r="B38" s="101"/>
      <c r="C38" s="102"/>
      <c r="D38" s="19" t="s">
        <v>6</v>
      </c>
      <c r="E38" s="26">
        <f t="shared" si="9"/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9"/>
    </row>
    <row r="39" spans="1:13" ht="24" customHeight="1" x14ac:dyDescent="0.25">
      <c r="A39" s="94" t="s">
        <v>23</v>
      </c>
      <c r="B39" s="95"/>
      <c r="C39" s="96"/>
      <c r="D39" s="17" t="s">
        <v>2</v>
      </c>
      <c r="E39" s="25">
        <f t="shared" si="9"/>
        <v>29812.85815</v>
      </c>
      <c r="F39" s="25">
        <f>SUM(F40:F44)</f>
        <v>2661.7771600000001</v>
      </c>
      <c r="G39" s="25">
        <f t="shared" ref="G39:L39" si="11">SUM(G40:G44)</f>
        <v>3427.9154599999997</v>
      </c>
      <c r="H39" s="25">
        <f t="shared" si="11"/>
        <v>2411.9601599999996</v>
      </c>
      <c r="I39" s="25">
        <f t="shared" si="11"/>
        <v>1272.10537</v>
      </c>
      <c r="J39" s="25">
        <f t="shared" si="11"/>
        <v>2371</v>
      </c>
      <c r="K39" s="25">
        <f t="shared" si="11"/>
        <v>2396</v>
      </c>
      <c r="L39" s="25">
        <f t="shared" si="11"/>
        <v>15272.1</v>
      </c>
    </row>
    <row r="40" spans="1:13" ht="24" customHeight="1" x14ac:dyDescent="0.25">
      <c r="A40" s="97"/>
      <c r="B40" s="98"/>
      <c r="C40" s="99"/>
      <c r="D40" s="19" t="s">
        <v>14</v>
      </c>
      <c r="E40" s="26">
        <f t="shared" si="9"/>
        <v>0</v>
      </c>
      <c r="F40" s="29">
        <f t="shared" ref="F40:L44" si="12">F27</f>
        <v>0</v>
      </c>
      <c r="G40" s="29">
        <f t="shared" si="12"/>
        <v>0</v>
      </c>
      <c r="H40" s="29">
        <f t="shared" si="12"/>
        <v>0</v>
      </c>
      <c r="I40" s="29">
        <f t="shared" si="12"/>
        <v>0</v>
      </c>
      <c r="J40" s="29">
        <f t="shared" si="12"/>
        <v>0</v>
      </c>
      <c r="K40" s="29">
        <f t="shared" si="12"/>
        <v>0</v>
      </c>
      <c r="L40" s="29">
        <f t="shared" si="12"/>
        <v>0</v>
      </c>
    </row>
    <row r="41" spans="1:13" ht="24" customHeight="1" x14ac:dyDescent="0.25">
      <c r="A41" s="97"/>
      <c r="B41" s="98"/>
      <c r="C41" s="99"/>
      <c r="D41" s="19" t="s">
        <v>9</v>
      </c>
      <c r="E41" s="26">
        <f t="shared" si="9"/>
        <v>293.78115000000003</v>
      </c>
      <c r="F41" s="29">
        <f t="shared" si="12"/>
        <v>51.034480000000002</v>
      </c>
      <c r="G41" s="29">
        <f t="shared" si="12"/>
        <v>51.478259999999999</v>
      </c>
      <c r="H41" s="29">
        <f t="shared" si="12"/>
        <v>26.63111</v>
      </c>
      <c r="I41" s="29">
        <f t="shared" si="12"/>
        <v>54.866999999999997</v>
      </c>
      <c r="J41" s="29">
        <f t="shared" si="12"/>
        <v>54.903300000000002</v>
      </c>
      <c r="K41" s="29">
        <f t="shared" si="12"/>
        <v>54.866999999999997</v>
      </c>
      <c r="L41" s="29">
        <f t="shared" si="12"/>
        <v>0</v>
      </c>
    </row>
    <row r="42" spans="1:13" ht="24" customHeight="1" x14ac:dyDescent="0.25">
      <c r="A42" s="97"/>
      <c r="B42" s="98"/>
      <c r="C42" s="99"/>
      <c r="D42" s="19" t="s">
        <v>12</v>
      </c>
      <c r="E42" s="26">
        <f t="shared" si="9"/>
        <v>0</v>
      </c>
      <c r="F42" s="29">
        <f t="shared" si="12"/>
        <v>0</v>
      </c>
      <c r="G42" s="29">
        <f t="shared" si="12"/>
        <v>0</v>
      </c>
      <c r="H42" s="29">
        <f t="shared" si="12"/>
        <v>0</v>
      </c>
      <c r="I42" s="29">
        <f t="shared" si="12"/>
        <v>0</v>
      </c>
      <c r="J42" s="29">
        <f t="shared" si="12"/>
        <v>0</v>
      </c>
      <c r="K42" s="29">
        <f t="shared" si="12"/>
        <v>0</v>
      </c>
      <c r="L42" s="29">
        <f t="shared" si="12"/>
        <v>0</v>
      </c>
    </row>
    <row r="43" spans="1:13" ht="39.75" customHeight="1" x14ac:dyDescent="0.25">
      <c r="A43" s="97"/>
      <c r="B43" s="98"/>
      <c r="C43" s="99"/>
      <c r="D43" s="19" t="s">
        <v>87</v>
      </c>
      <c r="E43" s="26">
        <f t="shared" si="9"/>
        <v>27916.976999999999</v>
      </c>
      <c r="F43" s="29">
        <f t="shared" si="12"/>
        <v>2610.7426800000003</v>
      </c>
      <c r="G43" s="29">
        <f t="shared" si="12"/>
        <v>3376.4371999999998</v>
      </c>
      <c r="H43" s="29">
        <f t="shared" si="12"/>
        <v>2385.3290499999998</v>
      </c>
      <c r="I43" s="29">
        <f t="shared" si="12"/>
        <v>1167.23837</v>
      </c>
      <c r="J43" s="29">
        <f t="shared" si="12"/>
        <v>2286.0967000000001</v>
      </c>
      <c r="K43" s="29">
        <f t="shared" si="12"/>
        <v>2291.1329999999998</v>
      </c>
      <c r="L43" s="29">
        <f>L30</f>
        <v>13800</v>
      </c>
    </row>
    <row r="44" spans="1:13" ht="24" customHeight="1" x14ac:dyDescent="0.25">
      <c r="A44" s="100"/>
      <c r="B44" s="101"/>
      <c r="C44" s="102"/>
      <c r="D44" s="19" t="s">
        <v>6</v>
      </c>
      <c r="E44" s="26">
        <f t="shared" si="9"/>
        <v>1602.1</v>
      </c>
      <c r="F44" s="29">
        <f t="shared" si="12"/>
        <v>0</v>
      </c>
      <c r="G44" s="29">
        <f t="shared" si="12"/>
        <v>0</v>
      </c>
      <c r="H44" s="29">
        <f t="shared" si="12"/>
        <v>0</v>
      </c>
      <c r="I44" s="29">
        <f t="shared" si="12"/>
        <v>50</v>
      </c>
      <c r="J44" s="29">
        <f t="shared" si="12"/>
        <v>30</v>
      </c>
      <c r="K44" s="29">
        <f t="shared" si="12"/>
        <v>50</v>
      </c>
      <c r="L44" s="29">
        <f t="shared" si="12"/>
        <v>1472.1</v>
      </c>
    </row>
    <row r="45" spans="1:13" x14ac:dyDescent="0.25">
      <c r="A45" s="103" t="s">
        <v>5</v>
      </c>
      <c r="B45" s="104"/>
      <c r="C45" s="104"/>
      <c r="D45" s="104"/>
      <c r="E45" s="104"/>
      <c r="F45" s="104"/>
      <c r="G45" s="104"/>
      <c r="H45" s="104"/>
      <c r="I45" s="105"/>
      <c r="J45" s="10"/>
      <c r="K45" s="10"/>
      <c r="L45" s="10"/>
      <c r="M45" s="9"/>
    </row>
    <row r="46" spans="1:13" x14ac:dyDescent="0.25">
      <c r="A46" s="94" t="s">
        <v>24</v>
      </c>
      <c r="B46" s="95"/>
      <c r="C46" s="96"/>
      <c r="D46" s="17" t="s">
        <v>2</v>
      </c>
      <c r="E46" s="25">
        <f t="shared" ref="E46:E57" si="13">SUM(F46:L46)</f>
        <v>0</v>
      </c>
      <c r="F46" s="25">
        <f>SUM(F47:F51)</f>
        <v>0</v>
      </c>
      <c r="G46" s="25">
        <f t="shared" ref="G46:J46" si="14">SUM(G47:G51)</f>
        <v>0</v>
      </c>
      <c r="H46" s="25">
        <f t="shared" si="14"/>
        <v>0</v>
      </c>
      <c r="I46" s="25">
        <f t="shared" si="14"/>
        <v>0</v>
      </c>
      <c r="J46" s="25">
        <f t="shared" si="14"/>
        <v>0</v>
      </c>
      <c r="K46" s="25">
        <f t="shared" ref="K46:L46" si="15">SUM(K47:K51)</f>
        <v>0</v>
      </c>
      <c r="L46" s="25">
        <f t="shared" si="15"/>
        <v>0</v>
      </c>
      <c r="M46" s="9"/>
    </row>
    <row r="47" spans="1:13" ht="24" customHeight="1" x14ac:dyDescent="0.25">
      <c r="A47" s="97"/>
      <c r="B47" s="98"/>
      <c r="C47" s="99"/>
      <c r="D47" s="19" t="s">
        <v>14</v>
      </c>
      <c r="E47" s="26">
        <f t="shared" si="13"/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9"/>
    </row>
    <row r="48" spans="1:13" ht="24" customHeight="1" x14ac:dyDescent="0.25">
      <c r="A48" s="97"/>
      <c r="B48" s="98"/>
      <c r="C48" s="99"/>
      <c r="D48" s="19" t="s">
        <v>9</v>
      </c>
      <c r="E48" s="26">
        <f t="shared" si="13"/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9"/>
    </row>
    <row r="49" spans="1:13" ht="24" customHeight="1" x14ac:dyDescent="0.25">
      <c r="A49" s="97"/>
      <c r="B49" s="98"/>
      <c r="C49" s="99"/>
      <c r="D49" s="19" t="s">
        <v>12</v>
      </c>
      <c r="E49" s="26">
        <f t="shared" si="13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9"/>
    </row>
    <row r="50" spans="1:13" ht="36.75" customHeight="1" x14ac:dyDescent="0.25">
      <c r="A50" s="97"/>
      <c r="B50" s="98"/>
      <c r="C50" s="99"/>
      <c r="D50" s="19" t="s">
        <v>87</v>
      </c>
      <c r="E50" s="26">
        <f t="shared" si="13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9"/>
    </row>
    <row r="51" spans="1:13" ht="24" customHeight="1" x14ac:dyDescent="0.25">
      <c r="A51" s="100"/>
      <c r="B51" s="101"/>
      <c r="C51" s="102"/>
      <c r="D51" s="19" t="s">
        <v>6</v>
      </c>
      <c r="E51" s="26">
        <f t="shared" si="13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9"/>
    </row>
    <row r="52" spans="1:13" ht="24" customHeight="1" x14ac:dyDescent="0.25">
      <c r="A52" s="94" t="s">
        <v>25</v>
      </c>
      <c r="B52" s="95"/>
      <c r="C52" s="96"/>
      <c r="D52" s="17" t="s">
        <v>2</v>
      </c>
      <c r="E52" s="25">
        <f t="shared" si="13"/>
        <v>29812.85815</v>
      </c>
      <c r="F52" s="25">
        <f>SUM(F53:F57)</f>
        <v>2661.7771600000001</v>
      </c>
      <c r="G52" s="25">
        <f t="shared" ref="G52:L52" si="16">SUM(G53:G57)</f>
        <v>3427.9154599999997</v>
      </c>
      <c r="H52" s="25">
        <f t="shared" si="16"/>
        <v>2411.9601599999996</v>
      </c>
      <c r="I52" s="25">
        <f t="shared" si="16"/>
        <v>1272.10537</v>
      </c>
      <c r="J52" s="25">
        <f t="shared" si="16"/>
        <v>2371</v>
      </c>
      <c r="K52" s="25">
        <f t="shared" si="16"/>
        <v>2396</v>
      </c>
      <c r="L52" s="25">
        <f t="shared" si="16"/>
        <v>15272.1</v>
      </c>
    </row>
    <row r="53" spans="1:13" ht="24" customHeight="1" x14ac:dyDescent="0.25">
      <c r="A53" s="97"/>
      <c r="B53" s="98"/>
      <c r="C53" s="99"/>
      <c r="D53" s="19" t="s">
        <v>14</v>
      </c>
      <c r="E53" s="26">
        <f t="shared" si="13"/>
        <v>0</v>
      </c>
      <c r="F53" s="29">
        <f t="shared" ref="F53:L57" si="17">F27-F47</f>
        <v>0</v>
      </c>
      <c r="G53" s="29">
        <f t="shared" si="17"/>
        <v>0</v>
      </c>
      <c r="H53" s="29">
        <f t="shared" si="17"/>
        <v>0</v>
      </c>
      <c r="I53" s="29">
        <f t="shared" si="17"/>
        <v>0</v>
      </c>
      <c r="J53" s="29">
        <f t="shared" si="17"/>
        <v>0</v>
      </c>
      <c r="K53" s="29">
        <f t="shared" si="17"/>
        <v>0</v>
      </c>
      <c r="L53" s="29">
        <f t="shared" si="17"/>
        <v>0</v>
      </c>
    </row>
    <row r="54" spans="1:13" ht="24" customHeight="1" x14ac:dyDescent="0.25">
      <c r="A54" s="97"/>
      <c r="B54" s="98"/>
      <c r="C54" s="99"/>
      <c r="D54" s="19" t="s">
        <v>9</v>
      </c>
      <c r="E54" s="26">
        <f t="shared" si="13"/>
        <v>293.78115000000003</v>
      </c>
      <c r="F54" s="29">
        <f t="shared" si="17"/>
        <v>51.034480000000002</v>
      </c>
      <c r="G54" s="29">
        <f t="shared" si="17"/>
        <v>51.478259999999999</v>
      </c>
      <c r="H54" s="29">
        <f t="shared" si="17"/>
        <v>26.63111</v>
      </c>
      <c r="I54" s="29">
        <f t="shared" si="17"/>
        <v>54.866999999999997</v>
      </c>
      <c r="J54" s="29">
        <f t="shared" si="17"/>
        <v>54.903300000000002</v>
      </c>
      <c r="K54" s="29">
        <f t="shared" si="17"/>
        <v>54.866999999999997</v>
      </c>
      <c r="L54" s="29">
        <f t="shared" si="17"/>
        <v>0</v>
      </c>
    </row>
    <row r="55" spans="1:13" ht="24" customHeight="1" x14ac:dyDescent="0.25">
      <c r="A55" s="97"/>
      <c r="B55" s="98"/>
      <c r="C55" s="99"/>
      <c r="D55" s="19" t="s">
        <v>12</v>
      </c>
      <c r="E55" s="26">
        <f t="shared" si="13"/>
        <v>0</v>
      </c>
      <c r="F55" s="29">
        <f t="shared" si="17"/>
        <v>0</v>
      </c>
      <c r="G55" s="29">
        <f t="shared" si="17"/>
        <v>0</v>
      </c>
      <c r="H55" s="29">
        <f t="shared" si="17"/>
        <v>0</v>
      </c>
      <c r="I55" s="29">
        <f t="shared" si="17"/>
        <v>0</v>
      </c>
      <c r="J55" s="29">
        <f t="shared" si="17"/>
        <v>0</v>
      </c>
      <c r="K55" s="29">
        <f t="shared" si="17"/>
        <v>0</v>
      </c>
      <c r="L55" s="29">
        <f t="shared" si="17"/>
        <v>0</v>
      </c>
    </row>
    <row r="56" spans="1:13" ht="39.75" customHeight="1" x14ac:dyDescent="0.25">
      <c r="A56" s="97"/>
      <c r="B56" s="98"/>
      <c r="C56" s="99"/>
      <c r="D56" s="19" t="s">
        <v>87</v>
      </c>
      <c r="E56" s="26">
        <f t="shared" si="13"/>
        <v>27916.976999999999</v>
      </c>
      <c r="F56" s="29">
        <f t="shared" si="17"/>
        <v>2610.7426800000003</v>
      </c>
      <c r="G56" s="29">
        <f t="shared" si="17"/>
        <v>3376.4371999999998</v>
      </c>
      <c r="H56" s="29">
        <f t="shared" si="17"/>
        <v>2385.3290499999998</v>
      </c>
      <c r="I56" s="29">
        <f t="shared" si="17"/>
        <v>1167.23837</v>
      </c>
      <c r="J56" s="29">
        <f t="shared" si="17"/>
        <v>2286.0967000000001</v>
      </c>
      <c r="K56" s="29">
        <f t="shared" si="17"/>
        <v>2291.1329999999998</v>
      </c>
      <c r="L56" s="29">
        <f t="shared" si="17"/>
        <v>13800</v>
      </c>
    </row>
    <row r="57" spans="1:13" ht="24" customHeight="1" x14ac:dyDescent="0.25">
      <c r="A57" s="100"/>
      <c r="B57" s="101"/>
      <c r="C57" s="102"/>
      <c r="D57" s="19" t="s">
        <v>6</v>
      </c>
      <c r="E57" s="26">
        <f t="shared" si="13"/>
        <v>1602.1</v>
      </c>
      <c r="F57" s="29">
        <f t="shared" si="17"/>
        <v>0</v>
      </c>
      <c r="G57" s="29">
        <f t="shared" si="17"/>
        <v>0</v>
      </c>
      <c r="H57" s="29">
        <f t="shared" si="17"/>
        <v>0</v>
      </c>
      <c r="I57" s="29">
        <f t="shared" si="17"/>
        <v>50</v>
      </c>
      <c r="J57" s="29">
        <f t="shared" si="17"/>
        <v>30</v>
      </c>
      <c r="K57" s="29">
        <f t="shared" si="17"/>
        <v>50</v>
      </c>
      <c r="L57" s="29">
        <f t="shared" si="17"/>
        <v>1472.1</v>
      </c>
    </row>
    <row r="58" spans="1:13" ht="24" customHeight="1" x14ac:dyDescent="0.25">
      <c r="A58" s="133" t="s">
        <v>5</v>
      </c>
      <c r="B58" s="133"/>
      <c r="C58" s="133"/>
      <c r="D58" s="133"/>
      <c r="E58" s="133"/>
      <c r="F58" s="133"/>
      <c r="G58" s="133"/>
      <c r="H58" s="133"/>
      <c r="I58" s="133"/>
      <c r="J58" s="30"/>
      <c r="K58" s="30"/>
      <c r="L58" s="10"/>
    </row>
    <row r="59" spans="1:13" ht="24" customHeight="1" x14ac:dyDescent="0.25">
      <c r="A59" s="94" t="s">
        <v>16</v>
      </c>
      <c r="B59" s="95"/>
      <c r="C59" s="96"/>
      <c r="D59" s="17" t="s">
        <v>2</v>
      </c>
      <c r="E59" s="25">
        <f t="shared" ref="E59:E70" si="18">SUM(F59:L59)</f>
        <v>29455.408149999996</v>
      </c>
      <c r="F59" s="25">
        <f>SUM(F60:F64)</f>
        <v>2611.7771600000001</v>
      </c>
      <c r="G59" s="25">
        <f t="shared" ref="G59:L59" si="19">SUM(G60:G64)</f>
        <v>3397.5654599999998</v>
      </c>
      <c r="H59" s="25">
        <f t="shared" si="19"/>
        <v>2391.9601599999996</v>
      </c>
      <c r="I59" s="25">
        <f t="shared" si="19"/>
        <v>1272.10537</v>
      </c>
      <c r="J59" s="25">
        <f t="shared" si="19"/>
        <v>2336</v>
      </c>
      <c r="K59" s="25">
        <f t="shared" si="19"/>
        <v>2356</v>
      </c>
      <c r="L59" s="25">
        <f t="shared" si="19"/>
        <v>15090</v>
      </c>
    </row>
    <row r="60" spans="1:13" ht="24" customHeight="1" x14ac:dyDescent="0.25">
      <c r="A60" s="97"/>
      <c r="B60" s="98"/>
      <c r="C60" s="99"/>
      <c r="D60" s="19" t="s">
        <v>14</v>
      </c>
      <c r="E60" s="26">
        <f t="shared" si="18"/>
        <v>0</v>
      </c>
      <c r="F60" s="26"/>
      <c r="G60" s="26"/>
      <c r="H60" s="26"/>
      <c r="I60" s="26"/>
      <c r="J60" s="26"/>
      <c r="K60" s="26"/>
      <c r="L60" s="26"/>
    </row>
    <row r="61" spans="1:13" ht="24" customHeight="1" x14ac:dyDescent="0.25">
      <c r="A61" s="97"/>
      <c r="B61" s="98"/>
      <c r="C61" s="99"/>
      <c r="D61" s="19" t="s">
        <v>9</v>
      </c>
      <c r="E61" s="26">
        <f t="shared" si="18"/>
        <v>293.78115000000003</v>
      </c>
      <c r="F61" s="26">
        <f t="shared" ref="F61:K61" si="20">F10+F22</f>
        <v>51.034480000000002</v>
      </c>
      <c r="G61" s="26">
        <f t="shared" si="20"/>
        <v>51.478259999999999</v>
      </c>
      <c r="H61" s="26">
        <f t="shared" si="20"/>
        <v>26.63111</v>
      </c>
      <c r="I61" s="26">
        <f t="shared" si="20"/>
        <v>54.866999999999997</v>
      </c>
      <c r="J61" s="26">
        <f t="shared" si="20"/>
        <v>54.903300000000002</v>
      </c>
      <c r="K61" s="26">
        <f t="shared" si="20"/>
        <v>54.866999999999997</v>
      </c>
      <c r="L61" s="26"/>
    </row>
    <row r="62" spans="1:13" ht="24" customHeight="1" x14ac:dyDescent="0.25">
      <c r="A62" s="97"/>
      <c r="B62" s="98"/>
      <c r="C62" s="99"/>
      <c r="D62" s="19" t="s">
        <v>12</v>
      </c>
      <c r="E62" s="26">
        <f t="shared" si="18"/>
        <v>0</v>
      </c>
      <c r="F62" s="26"/>
      <c r="G62" s="26"/>
      <c r="H62" s="26"/>
      <c r="I62" s="26"/>
      <c r="J62" s="26"/>
      <c r="K62" s="26"/>
      <c r="L62" s="26"/>
    </row>
    <row r="63" spans="1:13" ht="31.5" customHeight="1" x14ac:dyDescent="0.25">
      <c r="A63" s="97"/>
      <c r="B63" s="98"/>
      <c r="C63" s="99"/>
      <c r="D63" s="19" t="s">
        <v>87</v>
      </c>
      <c r="E63" s="26">
        <f t="shared" si="18"/>
        <v>27741.627</v>
      </c>
      <c r="F63" s="26">
        <f t="shared" ref="F63:L63" si="21">F12+F24</f>
        <v>2560.7426800000003</v>
      </c>
      <c r="G63" s="26">
        <f t="shared" si="21"/>
        <v>3346.0871999999999</v>
      </c>
      <c r="H63" s="26">
        <f t="shared" si="21"/>
        <v>2365.3290499999998</v>
      </c>
      <c r="I63" s="26">
        <f t="shared" si="21"/>
        <v>1167.23837</v>
      </c>
      <c r="J63" s="26">
        <f t="shared" si="21"/>
        <v>2251.0967000000001</v>
      </c>
      <c r="K63" s="26">
        <f t="shared" si="21"/>
        <v>2251.1329999999998</v>
      </c>
      <c r="L63" s="26">
        <f t="shared" si="21"/>
        <v>13800</v>
      </c>
    </row>
    <row r="64" spans="1:13" ht="24" customHeight="1" x14ac:dyDescent="0.25">
      <c r="A64" s="100"/>
      <c r="B64" s="101"/>
      <c r="C64" s="102"/>
      <c r="D64" s="19" t="s">
        <v>6</v>
      </c>
      <c r="E64" s="26">
        <f t="shared" si="18"/>
        <v>1420</v>
      </c>
      <c r="F64" s="26"/>
      <c r="G64" s="26"/>
      <c r="H64" s="26"/>
      <c r="I64" s="26">
        <f>I13+I25</f>
        <v>50</v>
      </c>
      <c r="J64" s="26">
        <f>J13+J25</f>
        <v>30</v>
      </c>
      <c r="K64" s="26">
        <f>K13+K25</f>
        <v>50</v>
      </c>
      <c r="L64" s="26">
        <f>L13+L25</f>
        <v>1290</v>
      </c>
    </row>
    <row r="65" spans="1:12" ht="24" customHeight="1" x14ac:dyDescent="0.25">
      <c r="A65" s="115" t="s">
        <v>17</v>
      </c>
      <c r="B65" s="116"/>
      <c r="C65" s="117"/>
      <c r="D65" s="17" t="s">
        <v>2</v>
      </c>
      <c r="E65" s="25">
        <f t="shared" si="18"/>
        <v>357.45</v>
      </c>
      <c r="F65" s="25">
        <f>SUM(F66:F70)</f>
        <v>50</v>
      </c>
      <c r="G65" s="25">
        <f t="shared" ref="G65:L65" si="22">SUM(G66:G70)</f>
        <v>30.35</v>
      </c>
      <c r="H65" s="25">
        <f t="shared" si="22"/>
        <v>20</v>
      </c>
      <c r="I65" s="25">
        <f t="shared" si="22"/>
        <v>0</v>
      </c>
      <c r="J65" s="25">
        <f t="shared" si="22"/>
        <v>35</v>
      </c>
      <c r="K65" s="25">
        <f t="shared" si="22"/>
        <v>40</v>
      </c>
      <c r="L65" s="25">
        <f t="shared" si="22"/>
        <v>182.1</v>
      </c>
    </row>
    <row r="66" spans="1:12" ht="24" customHeight="1" x14ac:dyDescent="0.25">
      <c r="A66" s="118"/>
      <c r="B66" s="119"/>
      <c r="C66" s="120"/>
      <c r="D66" s="19" t="s">
        <v>14</v>
      </c>
      <c r="E66" s="26">
        <f t="shared" si="18"/>
        <v>0</v>
      </c>
      <c r="F66" s="29">
        <f t="shared" ref="F66:L66" si="23">F15</f>
        <v>0</v>
      </c>
      <c r="G66" s="29">
        <f t="shared" si="23"/>
        <v>0</v>
      </c>
      <c r="H66" s="29">
        <f t="shared" si="23"/>
        <v>0</v>
      </c>
      <c r="I66" s="29">
        <f t="shared" si="23"/>
        <v>0</v>
      </c>
      <c r="J66" s="29">
        <f t="shared" si="23"/>
        <v>0</v>
      </c>
      <c r="K66" s="29">
        <f t="shared" si="23"/>
        <v>0</v>
      </c>
      <c r="L66" s="29">
        <f t="shared" si="23"/>
        <v>0</v>
      </c>
    </row>
    <row r="67" spans="1:12" ht="24" customHeight="1" x14ac:dyDescent="0.25">
      <c r="A67" s="118"/>
      <c r="B67" s="119"/>
      <c r="C67" s="120"/>
      <c r="D67" s="19" t="s">
        <v>9</v>
      </c>
      <c r="E67" s="26">
        <f t="shared" si="18"/>
        <v>0</v>
      </c>
      <c r="F67" s="29">
        <f>F3</f>
        <v>0</v>
      </c>
      <c r="G67" s="29">
        <f t="shared" ref="G67:L70" si="24">G16</f>
        <v>0</v>
      </c>
      <c r="H67" s="29">
        <f t="shared" si="24"/>
        <v>0</v>
      </c>
      <c r="I67" s="29">
        <f t="shared" si="24"/>
        <v>0</v>
      </c>
      <c r="J67" s="29">
        <f t="shared" si="24"/>
        <v>0</v>
      </c>
      <c r="K67" s="29">
        <f t="shared" si="24"/>
        <v>0</v>
      </c>
      <c r="L67" s="29">
        <f t="shared" si="24"/>
        <v>0</v>
      </c>
    </row>
    <row r="68" spans="1:12" ht="24" customHeight="1" x14ac:dyDescent="0.25">
      <c r="A68" s="118"/>
      <c r="B68" s="119"/>
      <c r="C68" s="120"/>
      <c r="D68" s="19" t="s">
        <v>12</v>
      </c>
      <c r="E68" s="26">
        <f t="shared" si="18"/>
        <v>0</v>
      </c>
      <c r="F68" s="29">
        <f>F17</f>
        <v>0</v>
      </c>
      <c r="G68" s="29">
        <f t="shared" si="24"/>
        <v>0</v>
      </c>
      <c r="H68" s="29">
        <f t="shared" si="24"/>
        <v>0</v>
      </c>
      <c r="I68" s="29">
        <f t="shared" si="24"/>
        <v>0</v>
      </c>
      <c r="J68" s="29">
        <f t="shared" si="24"/>
        <v>0</v>
      </c>
      <c r="K68" s="29">
        <f t="shared" si="24"/>
        <v>0</v>
      </c>
      <c r="L68" s="29">
        <f t="shared" si="24"/>
        <v>0</v>
      </c>
    </row>
    <row r="69" spans="1:12" ht="36.75" customHeight="1" x14ac:dyDescent="0.25">
      <c r="A69" s="118"/>
      <c r="B69" s="119"/>
      <c r="C69" s="120"/>
      <c r="D69" s="19" t="s">
        <v>87</v>
      </c>
      <c r="E69" s="26">
        <f t="shared" si="18"/>
        <v>175.35</v>
      </c>
      <c r="F69" s="29">
        <f>F18</f>
        <v>50</v>
      </c>
      <c r="G69" s="29">
        <f t="shared" si="24"/>
        <v>30.35</v>
      </c>
      <c r="H69" s="29">
        <f t="shared" si="24"/>
        <v>20</v>
      </c>
      <c r="I69" s="29">
        <f t="shared" si="24"/>
        <v>0</v>
      </c>
      <c r="J69" s="29">
        <f t="shared" si="24"/>
        <v>35</v>
      </c>
      <c r="K69" s="29">
        <f t="shared" si="24"/>
        <v>40</v>
      </c>
      <c r="L69" s="29">
        <f t="shared" si="24"/>
        <v>0</v>
      </c>
    </row>
    <row r="70" spans="1:12" ht="24" customHeight="1" x14ac:dyDescent="0.25">
      <c r="A70" s="121"/>
      <c r="B70" s="122"/>
      <c r="C70" s="123"/>
      <c r="D70" s="19" t="s">
        <v>6</v>
      </c>
      <c r="E70" s="26">
        <f t="shared" si="18"/>
        <v>182.1</v>
      </c>
      <c r="F70" s="29">
        <f>F19</f>
        <v>0</v>
      </c>
      <c r="G70" s="29">
        <f t="shared" si="24"/>
        <v>0</v>
      </c>
      <c r="H70" s="29">
        <f t="shared" si="24"/>
        <v>0</v>
      </c>
      <c r="I70" s="29">
        <f t="shared" si="24"/>
        <v>0</v>
      </c>
      <c r="J70" s="29">
        <f t="shared" si="24"/>
        <v>0</v>
      </c>
      <c r="K70" s="29">
        <f t="shared" si="24"/>
        <v>0</v>
      </c>
      <c r="L70" s="29">
        <f t="shared" si="24"/>
        <v>182.1</v>
      </c>
    </row>
    <row r="71" spans="1:12" x14ac:dyDescent="0.25">
      <c r="E71" s="7"/>
      <c r="F71" s="7"/>
      <c r="G71" s="7"/>
      <c r="H71" s="7"/>
      <c r="I71" s="7"/>
    </row>
  </sheetData>
  <mergeCells count="25">
    <mergeCell ref="A65:C70"/>
    <mergeCell ref="A2:I2"/>
    <mergeCell ref="A4:A6"/>
    <mergeCell ref="B4:B6"/>
    <mergeCell ref="C4:C6"/>
    <mergeCell ref="D4:D6"/>
    <mergeCell ref="A20:A25"/>
    <mergeCell ref="B20:B25"/>
    <mergeCell ref="C14:C19"/>
    <mergeCell ref="F5:I5"/>
    <mergeCell ref="C8:C13"/>
    <mergeCell ref="A59:C64"/>
    <mergeCell ref="A45:I45"/>
    <mergeCell ref="A58:I58"/>
    <mergeCell ref="A26:C31"/>
    <mergeCell ref="A46:C51"/>
    <mergeCell ref="A52:C57"/>
    <mergeCell ref="A32:I32"/>
    <mergeCell ref="A33:C38"/>
    <mergeCell ref="A39:C44"/>
    <mergeCell ref="E4:L4"/>
    <mergeCell ref="C20:C25"/>
    <mergeCell ref="A8:A19"/>
    <mergeCell ref="B8:B19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90" workbookViewId="0">
      <selection activeCell="C4" sqref="C4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91"/>
      <c r="B1" s="91"/>
      <c r="C1" s="91"/>
      <c r="D1" s="92" t="s">
        <v>26</v>
      </c>
    </row>
    <row r="2" spans="1:4" x14ac:dyDescent="0.25">
      <c r="A2" s="144" t="s">
        <v>27</v>
      </c>
      <c r="B2" s="144"/>
      <c r="C2" s="144"/>
      <c r="D2" s="144"/>
    </row>
    <row r="3" spans="1:4" x14ac:dyDescent="0.25">
      <c r="A3" s="89"/>
      <c r="B3" s="89"/>
      <c r="C3" s="89"/>
      <c r="D3" s="89"/>
    </row>
    <row r="4" spans="1:4" ht="90" customHeight="1" x14ac:dyDescent="0.25">
      <c r="A4" s="35" t="s">
        <v>18</v>
      </c>
      <c r="B4" s="35" t="s">
        <v>28</v>
      </c>
      <c r="C4" s="35" t="s">
        <v>29</v>
      </c>
      <c r="D4" s="35" t="s">
        <v>30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ht="42.75" customHeight="1" x14ac:dyDescent="0.25">
      <c r="A6" s="143" t="s">
        <v>89</v>
      </c>
      <c r="B6" s="143"/>
      <c r="C6" s="143"/>
      <c r="D6" s="143"/>
    </row>
    <row r="7" spans="1:4" ht="75" customHeight="1" x14ac:dyDescent="0.25">
      <c r="A7" s="143" t="s">
        <v>94</v>
      </c>
      <c r="B7" s="143"/>
      <c r="C7" s="143"/>
      <c r="D7" s="143"/>
    </row>
    <row r="8" spans="1:4" ht="207" customHeight="1" x14ac:dyDescent="0.25">
      <c r="A8" s="37" t="s">
        <v>31</v>
      </c>
      <c r="B8" s="38" t="s">
        <v>90</v>
      </c>
      <c r="C8" s="90" t="s">
        <v>97</v>
      </c>
      <c r="D8" s="38"/>
    </row>
    <row r="9" spans="1:4" s="39" customFormat="1" ht="40.5" customHeight="1" x14ac:dyDescent="0.25">
      <c r="A9" s="143" t="s">
        <v>95</v>
      </c>
      <c r="B9" s="143"/>
      <c r="C9" s="143"/>
      <c r="D9" s="143"/>
    </row>
    <row r="10" spans="1:4" s="39" customFormat="1" ht="117.75" customHeight="1" x14ac:dyDescent="0.25">
      <c r="A10" s="37" t="s">
        <v>32</v>
      </c>
      <c r="B10" s="38" t="s">
        <v>91</v>
      </c>
      <c r="C10" s="90" t="s">
        <v>96</v>
      </c>
      <c r="D10" s="38"/>
    </row>
  </sheetData>
  <mergeCells count="4">
    <mergeCell ref="A9:D9"/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C19" sqref="C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45" t="s">
        <v>34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x14ac:dyDescent="0.25">
      <c r="A2" s="146" t="s">
        <v>35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5.75" x14ac:dyDescent="0.25">
      <c r="A3" s="147" t="s">
        <v>36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5.75" x14ac:dyDescent="0.25">
      <c r="A5" s="148" t="s">
        <v>37</v>
      </c>
      <c r="B5" s="148" t="s">
        <v>38</v>
      </c>
      <c r="C5" s="148" t="s">
        <v>39</v>
      </c>
      <c r="D5" s="148" t="s">
        <v>40</v>
      </c>
      <c r="E5" s="148" t="s">
        <v>41</v>
      </c>
      <c r="F5" s="148" t="s">
        <v>42</v>
      </c>
      <c r="G5" s="148" t="s">
        <v>43</v>
      </c>
      <c r="H5" s="151" t="s">
        <v>44</v>
      </c>
      <c r="I5" s="151"/>
      <c r="J5" s="151"/>
      <c r="K5" s="151"/>
      <c r="L5" s="148" t="s">
        <v>45</v>
      </c>
      <c r="M5" s="148" t="s">
        <v>46</v>
      </c>
    </row>
    <row r="6" spans="1:13" ht="15.75" x14ac:dyDescent="0.25">
      <c r="A6" s="149"/>
      <c r="B6" s="149"/>
      <c r="C6" s="149"/>
      <c r="D6" s="149"/>
      <c r="E6" s="149"/>
      <c r="F6" s="149"/>
      <c r="G6" s="149"/>
      <c r="H6" s="151" t="s">
        <v>2</v>
      </c>
      <c r="I6" s="151" t="s">
        <v>3</v>
      </c>
      <c r="J6" s="151"/>
      <c r="K6" s="151"/>
      <c r="L6" s="149"/>
      <c r="M6" s="149"/>
    </row>
    <row r="7" spans="1:13" ht="31.5" x14ac:dyDescent="0.25">
      <c r="A7" s="150"/>
      <c r="B7" s="150"/>
      <c r="C7" s="150"/>
      <c r="D7" s="150"/>
      <c r="E7" s="150"/>
      <c r="F7" s="150"/>
      <c r="G7" s="150"/>
      <c r="H7" s="151"/>
      <c r="I7" s="41" t="s">
        <v>47</v>
      </c>
      <c r="J7" s="41" t="s">
        <v>48</v>
      </c>
      <c r="K7" s="41" t="s">
        <v>49</v>
      </c>
      <c r="L7" s="150"/>
      <c r="M7" s="150"/>
    </row>
    <row r="8" spans="1:13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</row>
    <row r="9" spans="1:13" ht="15.75" x14ac:dyDescent="0.25">
      <c r="A9" s="43"/>
      <c r="B9" s="44"/>
      <c r="C9" s="45"/>
      <c r="D9" s="45"/>
      <c r="E9" s="46"/>
      <c r="F9" s="45"/>
      <c r="G9" s="45"/>
      <c r="H9" s="47"/>
      <c r="I9" s="47"/>
      <c r="J9" s="48"/>
      <c r="K9" s="48"/>
      <c r="L9" s="45"/>
      <c r="M9" s="49"/>
    </row>
    <row r="10" spans="1:13" ht="15.75" x14ac:dyDescent="0.25">
      <c r="A10" s="43"/>
      <c r="B10" s="44"/>
      <c r="C10" s="45"/>
      <c r="D10" s="45"/>
      <c r="E10" s="45"/>
      <c r="F10" s="45"/>
      <c r="G10" s="45"/>
      <c r="H10" s="47"/>
      <c r="I10" s="47"/>
      <c r="J10" s="47"/>
      <c r="K10" s="47"/>
      <c r="L10" s="45"/>
      <c r="M10" s="49"/>
    </row>
    <row r="11" spans="1:13" ht="15.75" x14ac:dyDescent="0.25">
      <c r="A11" s="50"/>
      <c r="B11" s="51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5" t="s">
        <v>50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51</v>
      </c>
      <c r="B2" s="146"/>
      <c r="C2" s="146"/>
      <c r="D2" s="146"/>
      <c r="E2" s="146"/>
      <c r="F2" s="146"/>
      <c r="G2" s="146"/>
    </row>
    <row r="3" spans="1:7" ht="15.75" x14ac:dyDescent="0.25">
      <c r="A3" s="52"/>
      <c r="B3" s="52"/>
      <c r="C3" s="52"/>
      <c r="D3" s="52"/>
      <c r="E3" s="52"/>
      <c r="F3" s="52"/>
      <c r="G3" s="52"/>
    </row>
    <row r="4" spans="1:7" ht="78.75" x14ac:dyDescent="0.25">
      <c r="A4" s="61" t="s">
        <v>0</v>
      </c>
      <c r="B4" s="61" t="s">
        <v>52</v>
      </c>
      <c r="C4" s="61" t="s">
        <v>39</v>
      </c>
      <c r="D4" s="61" t="s">
        <v>53</v>
      </c>
      <c r="E4" s="61" t="s">
        <v>54</v>
      </c>
      <c r="F4" s="61" t="s">
        <v>55</v>
      </c>
      <c r="G4" s="61" t="s">
        <v>56</v>
      </c>
    </row>
    <row r="5" spans="1:7" x14ac:dyDescent="0.25">
      <c r="A5" s="53">
        <v>1</v>
      </c>
      <c r="B5" s="53">
        <v>2</v>
      </c>
      <c r="C5" s="53">
        <v>3</v>
      </c>
      <c r="D5" s="53">
        <v>4</v>
      </c>
      <c r="E5" s="53">
        <v>5</v>
      </c>
      <c r="F5" s="53">
        <v>6</v>
      </c>
      <c r="G5" s="53">
        <v>7</v>
      </c>
    </row>
    <row r="6" spans="1:7" ht="15.75" x14ac:dyDescent="0.25">
      <c r="A6" s="54"/>
      <c r="B6" s="55"/>
      <c r="C6" s="56"/>
      <c r="D6" s="56"/>
      <c r="E6" s="56"/>
      <c r="F6" s="56"/>
      <c r="G6" s="58"/>
    </row>
    <row r="7" spans="1:7" ht="15.75" x14ac:dyDescent="0.25">
      <c r="A7" s="54"/>
      <c r="B7" s="55"/>
      <c r="C7" s="56"/>
      <c r="D7" s="56"/>
      <c r="E7" s="56"/>
      <c r="F7" s="56"/>
      <c r="G7" s="58"/>
    </row>
    <row r="8" spans="1:7" ht="15.75" x14ac:dyDescent="0.25">
      <c r="A8" s="59"/>
      <c r="B8" s="60"/>
      <c r="C8" s="57"/>
      <c r="D8" s="57"/>
      <c r="E8" s="57"/>
      <c r="F8" s="57"/>
      <c r="G8" s="5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5" t="s">
        <v>33</v>
      </c>
      <c r="B1" s="145"/>
      <c r="C1" s="145"/>
      <c r="D1" s="145"/>
    </row>
    <row r="2" spans="1:4" ht="15.75" x14ac:dyDescent="0.25">
      <c r="A2" s="146" t="s">
        <v>57</v>
      </c>
      <c r="B2" s="146"/>
      <c r="C2" s="146"/>
      <c r="D2" s="146"/>
    </row>
    <row r="3" spans="1:4" ht="35.25" customHeight="1" x14ac:dyDescent="0.25">
      <c r="A3" s="152" t="s">
        <v>58</v>
      </c>
      <c r="B3" s="152"/>
      <c r="C3" s="152"/>
      <c r="D3" s="152"/>
    </row>
    <row r="4" spans="1:4" ht="15.75" x14ac:dyDescent="0.25">
      <c r="A4" s="146" t="s">
        <v>59</v>
      </c>
      <c r="B4" s="146"/>
      <c r="C4" s="146"/>
      <c r="D4" s="146"/>
    </row>
    <row r="5" spans="1:4" ht="15.75" x14ac:dyDescent="0.25">
      <c r="A5" s="62"/>
      <c r="B5" s="62"/>
      <c r="C5" s="62"/>
      <c r="D5" s="62"/>
    </row>
    <row r="6" spans="1:4" ht="111" customHeight="1" x14ac:dyDescent="0.25">
      <c r="A6" s="70" t="s">
        <v>0</v>
      </c>
      <c r="B6" s="70" t="s">
        <v>60</v>
      </c>
      <c r="C6" s="70" t="s">
        <v>61</v>
      </c>
      <c r="D6" s="70" t="s">
        <v>62</v>
      </c>
    </row>
    <row r="7" spans="1:4" x14ac:dyDescent="0.25">
      <c r="A7" s="63">
        <v>1</v>
      </c>
      <c r="B7" s="63">
        <v>2</v>
      </c>
      <c r="C7" s="63">
        <v>3</v>
      </c>
      <c r="D7" s="63">
        <v>4</v>
      </c>
    </row>
    <row r="8" spans="1:4" ht="15.75" x14ac:dyDescent="0.25">
      <c r="A8" s="64"/>
      <c r="B8" s="65"/>
      <c r="C8" s="66"/>
      <c r="D8" s="66"/>
    </row>
    <row r="9" spans="1:4" ht="15.75" x14ac:dyDescent="0.25">
      <c r="A9" s="64"/>
      <c r="B9" s="65"/>
      <c r="C9" s="66"/>
      <c r="D9" s="66"/>
    </row>
    <row r="10" spans="1:4" ht="15.75" x14ac:dyDescent="0.25">
      <c r="A10" s="68"/>
      <c r="B10" s="69"/>
      <c r="C10" s="67"/>
      <c r="D10" s="6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sqref="A1:J1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5" t="s">
        <v>63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22.5" customHeight="1" x14ac:dyDescent="0.25">
      <c r="A3" s="147" t="s">
        <v>65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0" ht="15.75" x14ac:dyDescent="0.25">
      <c r="A5" s="148" t="s">
        <v>0</v>
      </c>
      <c r="B5" s="148" t="s">
        <v>66</v>
      </c>
      <c r="C5" s="148" t="s">
        <v>67</v>
      </c>
      <c r="D5" s="148" t="s">
        <v>68</v>
      </c>
      <c r="E5" s="148" t="s">
        <v>69</v>
      </c>
      <c r="F5" s="151" t="s">
        <v>70</v>
      </c>
      <c r="G5" s="151"/>
      <c r="H5" s="151"/>
      <c r="I5" s="151"/>
      <c r="J5" s="151"/>
    </row>
    <row r="6" spans="1:10" ht="15.75" x14ac:dyDescent="0.25">
      <c r="A6" s="149"/>
      <c r="B6" s="149"/>
      <c r="C6" s="149"/>
      <c r="D6" s="149"/>
      <c r="E6" s="149"/>
      <c r="F6" s="151" t="s">
        <v>2</v>
      </c>
      <c r="G6" s="151" t="s">
        <v>3</v>
      </c>
      <c r="H6" s="151"/>
      <c r="I6" s="151"/>
      <c r="J6" s="151"/>
    </row>
    <row r="7" spans="1:10" ht="31.5" x14ac:dyDescent="0.25">
      <c r="A7" s="150"/>
      <c r="B7" s="150"/>
      <c r="C7" s="150"/>
      <c r="D7" s="150"/>
      <c r="E7" s="150"/>
      <c r="F7" s="151"/>
      <c r="G7" s="72" t="s">
        <v>71</v>
      </c>
      <c r="H7" s="72" t="s">
        <v>71</v>
      </c>
      <c r="I7" s="72" t="s">
        <v>71</v>
      </c>
      <c r="J7" s="72" t="s">
        <v>72</v>
      </c>
    </row>
    <row r="8" spans="1:10" x14ac:dyDescent="0.25">
      <c r="A8" s="73">
        <v>1</v>
      </c>
      <c r="B8" s="73">
        <v>2</v>
      </c>
      <c r="C8" s="73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73">
        <v>10</v>
      </c>
    </row>
    <row r="9" spans="1:10" ht="15.75" x14ac:dyDescent="0.25">
      <c r="A9" s="76"/>
      <c r="B9" s="77"/>
      <c r="C9" s="74"/>
      <c r="D9" s="74"/>
      <c r="E9" s="75"/>
      <c r="F9" s="74"/>
      <c r="G9" s="74"/>
      <c r="H9" s="75"/>
      <c r="I9" s="75"/>
      <c r="J9" s="75"/>
    </row>
    <row r="10" spans="1:10" ht="15.75" x14ac:dyDescent="0.25">
      <c r="A10" s="76"/>
      <c r="B10" s="77"/>
      <c r="C10" s="74"/>
      <c r="D10" s="74"/>
      <c r="E10" s="74"/>
      <c r="F10" s="74"/>
      <c r="G10" s="74"/>
      <c r="H10" s="74"/>
      <c r="I10" s="74"/>
      <c r="J10" s="74"/>
    </row>
    <row r="11" spans="1:10" ht="15.75" x14ac:dyDescent="0.25">
      <c r="A11" s="76"/>
      <c r="B11" s="77"/>
      <c r="C11" s="74"/>
      <c r="D11" s="74"/>
      <c r="E11" s="74"/>
      <c r="F11" s="74"/>
      <c r="G11" s="74"/>
      <c r="H11" s="74"/>
      <c r="I11" s="74"/>
      <c r="J11" s="7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view="pageBreakPreview" zoomScale="80" zoomScaleNormal="80" zoomScaleSheetLayoutView="80" workbookViewId="0">
      <selection activeCell="F16" sqref="F1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84" t="s">
        <v>73</v>
      </c>
    </row>
    <row r="2" spans="1:11" x14ac:dyDescent="0.25">
      <c r="A2" s="154" t="s">
        <v>74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1" x14ac:dyDescent="0.25">
      <c r="A4" s="78"/>
      <c r="B4" s="83"/>
      <c r="C4" s="78"/>
      <c r="D4" s="78"/>
      <c r="E4" s="78"/>
      <c r="F4" s="78"/>
      <c r="G4" s="78"/>
      <c r="H4" s="78"/>
      <c r="I4" s="78"/>
      <c r="J4" s="78"/>
      <c r="K4" s="78"/>
    </row>
    <row r="5" spans="1:11" x14ac:dyDescent="0.25">
      <c r="A5" s="153" t="s">
        <v>75</v>
      </c>
      <c r="B5" s="153" t="s">
        <v>86</v>
      </c>
      <c r="C5" s="153" t="s">
        <v>76</v>
      </c>
      <c r="D5" s="153" t="s">
        <v>77</v>
      </c>
      <c r="E5" s="153"/>
      <c r="F5" s="153"/>
      <c r="G5" s="153"/>
      <c r="H5" s="153"/>
      <c r="I5" s="153"/>
      <c r="J5" s="153"/>
      <c r="K5" s="153" t="s">
        <v>78</v>
      </c>
    </row>
    <row r="6" spans="1:11" ht="103.5" customHeight="1" x14ac:dyDescent="0.25">
      <c r="A6" s="153"/>
      <c r="B6" s="153"/>
      <c r="C6" s="153"/>
      <c r="D6" s="80" t="s">
        <v>79</v>
      </c>
      <c r="E6" s="80" t="s">
        <v>80</v>
      </c>
      <c r="F6" s="80" t="s">
        <v>81</v>
      </c>
      <c r="G6" s="80" t="s">
        <v>82</v>
      </c>
      <c r="H6" s="80" t="s">
        <v>83</v>
      </c>
      <c r="I6" s="80" t="s">
        <v>84</v>
      </c>
      <c r="J6" s="80" t="s">
        <v>85</v>
      </c>
      <c r="K6" s="153"/>
    </row>
    <row r="7" spans="1:11" x14ac:dyDescent="0.25">
      <c r="A7" s="80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1">
        <v>9</v>
      </c>
      <c r="J7" s="80">
        <v>10</v>
      </c>
      <c r="K7" s="82">
        <v>11</v>
      </c>
    </row>
    <row r="8" spans="1:11" ht="90.75" customHeight="1" x14ac:dyDescent="0.25">
      <c r="A8" s="80">
        <v>1</v>
      </c>
      <c r="B8" s="79"/>
      <c r="C8" s="87"/>
      <c r="D8" s="88"/>
      <c r="E8" s="88"/>
      <c r="F8" s="88"/>
      <c r="G8" s="88"/>
      <c r="H8" s="88"/>
      <c r="I8" s="88"/>
      <c r="J8" s="87"/>
      <c r="K8" s="87"/>
    </row>
    <row r="9" spans="1:11" ht="127.5" customHeight="1" x14ac:dyDescent="0.25">
      <c r="A9" s="80">
        <v>2</v>
      </c>
      <c r="B9" s="79"/>
      <c r="C9" s="87"/>
      <c r="D9" s="88"/>
      <c r="E9" s="88"/>
      <c r="F9" s="88"/>
      <c r="G9" s="88"/>
      <c r="H9" s="88"/>
      <c r="I9" s="88"/>
      <c r="J9" s="87"/>
      <c r="K9" s="87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2022-11-02T10:15:46Z</dcterms:modified>
</cp:coreProperties>
</file>