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2\!!! КСП\03.11.2022 №5\Реализация проектов\"/>
    </mc:Choice>
  </mc:AlternateContent>
  <xr:revisionPtr revIDLastSave="0" documentId="13_ncr:1_{EDEB1D54-65DB-4786-B776-D08B3FA807B7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2'!$A$1:$L$82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" l="1"/>
  <c r="I36" i="1"/>
  <c r="I24" i="1"/>
  <c r="I75" i="1" l="1"/>
  <c r="I81" i="1"/>
  <c r="I12" i="1"/>
  <c r="L54" i="1" l="1"/>
  <c r="K54" i="1"/>
  <c r="J54" i="1"/>
  <c r="I54" i="1"/>
  <c r="H54" i="1"/>
  <c r="G54" i="1"/>
  <c r="F54" i="1"/>
  <c r="L53" i="1"/>
  <c r="K53" i="1"/>
  <c r="J53" i="1"/>
  <c r="I53" i="1"/>
  <c r="H53" i="1"/>
  <c r="G53" i="1"/>
  <c r="F53" i="1"/>
  <c r="E50" i="1"/>
  <c r="E49" i="1"/>
  <c r="E48" i="1"/>
  <c r="E47" i="1"/>
  <c r="E46" i="1"/>
  <c r="I45" i="1"/>
  <c r="H45" i="1"/>
  <c r="G45" i="1"/>
  <c r="F45" i="1"/>
  <c r="E45" i="1" s="1"/>
  <c r="F58" i="1"/>
  <c r="G58" i="1"/>
  <c r="H58" i="1"/>
  <c r="I58" i="1"/>
  <c r="E59" i="1"/>
  <c r="E60" i="1"/>
  <c r="E61" i="1"/>
  <c r="E62" i="1"/>
  <c r="E63" i="1"/>
  <c r="E58" i="1" l="1"/>
  <c r="E54" i="1"/>
  <c r="E53" i="1"/>
  <c r="H36" i="1"/>
  <c r="H30" i="1"/>
  <c r="H24" i="1" l="1"/>
  <c r="H12" i="1" l="1"/>
  <c r="G24" i="1" l="1"/>
  <c r="G30" i="1"/>
  <c r="L19" i="1" l="1"/>
  <c r="K19" i="1" s="1"/>
  <c r="J19" i="1" s="1"/>
  <c r="I19" i="1" s="1"/>
  <c r="H19" i="1" s="1"/>
  <c r="G19" i="1" s="1"/>
  <c r="F19" i="1" s="1"/>
  <c r="G12" i="1"/>
  <c r="E37" i="1" l="1"/>
  <c r="F76" i="1" l="1"/>
  <c r="G76" i="1"/>
  <c r="H76" i="1"/>
  <c r="I76" i="1"/>
  <c r="J76" i="1"/>
  <c r="K76" i="1"/>
  <c r="L76" i="1"/>
  <c r="G75" i="1"/>
  <c r="H75" i="1"/>
  <c r="J75" i="1"/>
  <c r="K75" i="1"/>
  <c r="L75" i="1"/>
  <c r="F72" i="1"/>
  <c r="F73" i="1"/>
  <c r="F74" i="1"/>
  <c r="G42" i="1" l="1"/>
  <c r="G55" i="1" l="1"/>
  <c r="G68" i="1"/>
  <c r="I43" i="1"/>
  <c r="J43" i="1"/>
  <c r="K43" i="1"/>
  <c r="L43" i="1"/>
  <c r="G43" i="1"/>
  <c r="G51" i="1" l="1"/>
  <c r="J69" i="1"/>
  <c r="J56" i="1"/>
  <c r="K56" i="1"/>
  <c r="K69" i="1"/>
  <c r="G56" i="1"/>
  <c r="G69" i="1"/>
  <c r="I69" i="1"/>
  <c r="I56" i="1"/>
  <c r="L56" i="1"/>
  <c r="L69" i="1"/>
  <c r="F43" i="1"/>
  <c r="G81" i="1"/>
  <c r="E76" i="1"/>
  <c r="H43" i="1"/>
  <c r="F56" i="1" l="1"/>
  <c r="F69" i="1"/>
  <c r="E69" i="1"/>
  <c r="H56" i="1"/>
  <c r="H69" i="1"/>
  <c r="E43" i="1"/>
  <c r="E56" i="1" s="1"/>
  <c r="H32" i="1"/>
  <c r="G32" i="1"/>
  <c r="H42" i="1" l="1"/>
  <c r="I42" i="1"/>
  <c r="J42" i="1"/>
  <c r="K42" i="1"/>
  <c r="L42" i="1"/>
  <c r="F39" i="1"/>
  <c r="F40" i="1"/>
  <c r="F66" i="1" s="1"/>
  <c r="F41" i="1"/>
  <c r="F67" i="1" s="1"/>
  <c r="E36" i="1"/>
  <c r="E35" i="1"/>
  <c r="E34" i="1"/>
  <c r="E33" i="1"/>
  <c r="L32" i="1"/>
  <c r="K32" i="1"/>
  <c r="J32" i="1"/>
  <c r="I32" i="1"/>
  <c r="F32" i="1"/>
  <c r="K55" i="1" l="1"/>
  <c r="K68" i="1"/>
  <c r="F65" i="1"/>
  <c r="F52" i="1"/>
  <c r="I55" i="1"/>
  <c r="I51" i="1" s="1"/>
  <c r="I68" i="1"/>
  <c r="J55" i="1"/>
  <c r="J51" i="1" s="1"/>
  <c r="J68" i="1"/>
  <c r="L55" i="1"/>
  <c r="L51" i="1" s="1"/>
  <c r="L68" i="1"/>
  <c r="H55" i="1"/>
  <c r="H51" i="1" s="1"/>
  <c r="H68" i="1"/>
  <c r="E32" i="1"/>
  <c r="F24" i="1"/>
  <c r="E51" i="1" l="1"/>
  <c r="K51" i="1"/>
  <c r="F30" i="1"/>
  <c r="F81" i="1" s="1"/>
  <c r="F12" i="1"/>
  <c r="F75" i="1" l="1"/>
  <c r="F71" i="1" s="1"/>
  <c r="F42" i="1"/>
  <c r="F70" i="1"/>
  <c r="G70" i="1"/>
  <c r="H70" i="1"/>
  <c r="I70" i="1"/>
  <c r="J70" i="1"/>
  <c r="K70" i="1"/>
  <c r="L70" i="1"/>
  <c r="F55" i="1" l="1"/>
  <c r="F68" i="1"/>
  <c r="E42" i="1"/>
  <c r="F38" i="1"/>
  <c r="L14" i="1"/>
  <c r="K14" i="1"/>
  <c r="J14" i="1"/>
  <c r="I14" i="1"/>
  <c r="H14" i="1"/>
  <c r="G14" i="1"/>
  <c r="F14" i="1"/>
  <c r="E19" i="1"/>
  <c r="E18" i="1"/>
  <c r="E17" i="1"/>
  <c r="E16" i="1"/>
  <c r="E15" i="1"/>
  <c r="E68" i="1" l="1"/>
  <c r="F64" i="1"/>
  <c r="E55" i="1"/>
  <c r="F51" i="1"/>
  <c r="E14" i="1"/>
  <c r="L82" i="1" l="1"/>
  <c r="K82" i="1"/>
  <c r="J82" i="1"/>
  <c r="I82" i="1"/>
  <c r="H82" i="1"/>
  <c r="G82" i="1"/>
  <c r="L81" i="1"/>
  <c r="K81" i="1"/>
  <c r="J81" i="1"/>
  <c r="H81" i="1"/>
  <c r="L80" i="1"/>
  <c r="K80" i="1"/>
  <c r="J80" i="1"/>
  <c r="I80" i="1"/>
  <c r="H80" i="1"/>
  <c r="G80" i="1"/>
  <c r="L79" i="1"/>
  <c r="K79" i="1"/>
  <c r="J79" i="1"/>
  <c r="I79" i="1"/>
  <c r="H79" i="1"/>
  <c r="G79" i="1"/>
  <c r="L78" i="1"/>
  <c r="K78" i="1"/>
  <c r="J78" i="1"/>
  <c r="I78" i="1"/>
  <c r="H78" i="1"/>
  <c r="G78" i="1"/>
  <c r="F82" i="1"/>
  <c r="F80" i="1"/>
  <c r="F79" i="1"/>
  <c r="F78" i="1"/>
  <c r="E31" i="1"/>
  <c r="E30" i="1"/>
  <c r="E29" i="1"/>
  <c r="E28" i="1"/>
  <c r="E27" i="1"/>
  <c r="E25" i="1"/>
  <c r="E23" i="1"/>
  <c r="E22" i="1"/>
  <c r="E21" i="1"/>
  <c r="E13" i="1"/>
  <c r="E12" i="1"/>
  <c r="E11" i="1"/>
  <c r="E10" i="1"/>
  <c r="E9" i="1"/>
  <c r="L74" i="1"/>
  <c r="K74" i="1"/>
  <c r="J74" i="1"/>
  <c r="I74" i="1"/>
  <c r="H74" i="1"/>
  <c r="G74" i="1"/>
  <c r="L73" i="1"/>
  <c r="K73" i="1"/>
  <c r="J73" i="1"/>
  <c r="I73" i="1"/>
  <c r="H73" i="1"/>
  <c r="G73" i="1"/>
  <c r="L72" i="1"/>
  <c r="K72" i="1"/>
  <c r="J72" i="1"/>
  <c r="I72" i="1"/>
  <c r="H72" i="1"/>
  <c r="G72" i="1"/>
  <c r="L41" i="1"/>
  <c r="L67" i="1" s="1"/>
  <c r="K41" i="1"/>
  <c r="K67" i="1" s="1"/>
  <c r="J41" i="1"/>
  <c r="J67" i="1" s="1"/>
  <c r="I41" i="1"/>
  <c r="I67" i="1" s="1"/>
  <c r="H41" i="1"/>
  <c r="H67" i="1" s="1"/>
  <c r="G41" i="1"/>
  <c r="G67" i="1" s="1"/>
  <c r="L40" i="1"/>
  <c r="L66" i="1" s="1"/>
  <c r="K40" i="1"/>
  <c r="K66" i="1" s="1"/>
  <c r="K64" i="1" s="1"/>
  <c r="J40" i="1"/>
  <c r="J66" i="1" s="1"/>
  <c r="J64" i="1" s="1"/>
  <c r="I40" i="1"/>
  <c r="I66" i="1" s="1"/>
  <c r="H40" i="1"/>
  <c r="H66" i="1" s="1"/>
  <c r="G40" i="1"/>
  <c r="G66" i="1" s="1"/>
  <c r="L39" i="1"/>
  <c r="K39" i="1"/>
  <c r="J39" i="1"/>
  <c r="I39" i="1"/>
  <c r="H39" i="1"/>
  <c r="G39" i="1"/>
  <c r="L26" i="1"/>
  <c r="K26" i="1"/>
  <c r="J26" i="1"/>
  <c r="J8" i="1"/>
  <c r="K8" i="1"/>
  <c r="L8" i="1"/>
  <c r="L52" i="1" l="1"/>
  <c r="L65" i="1"/>
  <c r="G52" i="1"/>
  <c r="G65" i="1"/>
  <c r="K52" i="1"/>
  <c r="K65" i="1"/>
  <c r="E67" i="1"/>
  <c r="I52" i="1"/>
  <c r="I65" i="1"/>
  <c r="G64" i="1"/>
  <c r="E66" i="1"/>
  <c r="I64" i="1"/>
  <c r="H65" i="1"/>
  <c r="H52" i="1"/>
  <c r="J52" i="1"/>
  <c r="J65" i="1"/>
  <c r="H64" i="1"/>
  <c r="L64" i="1"/>
  <c r="H71" i="1"/>
  <c r="G38" i="1"/>
  <c r="G71" i="1"/>
  <c r="H38" i="1"/>
  <c r="G77" i="1"/>
  <c r="E79" i="1"/>
  <c r="E81" i="1"/>
  <c r="E40" i="1"/>
  <c r="E74" i="1"/>
  <c r="E39" i="1"/>
  <c r="E52" i="1" s="1"/>
  <c r="E72" i="1"/>
  <c r="E78" i="1"/>
  <c r="K77" i="1"/>
  <c r="J77" i="1"/>
  <c r="E82" i="1"/>
  <c r="L20" i="1"/>
  <c r="K20" i="1"/>
  <c r="E80" i="1"/>
  <c r="J20" i="1"/>
  <c r="E41" i="1"/>
  <c r="E73" i="1"/>
  <c r="J71" i="1"/>
  <c r="H77" i="1"/>
  <c r="L77" i="1"/>
  <c r="I77" i="1"/>
  <c r="K71" i="1"/>
  <c r="I71" i="1"/>
  <c r="I38" i="1"/>
  <c r="E65" i="1" l="1"/>
  <c r="E64" i="1"/>
  <c r="L71" i="1"/>
  <c r="K38" i="1"/>
  <c r="J38" i="1"/>
  <c r="F77" i="1"/>
  <c r="E77" i="1" s="1"/>
  <c r="L38" i="1" l="1"/>
  <c r="G26" i="1"/>
  <c r="H26" i="1"/>
  <c r="I26" i="1"/>
  <c r="F26" i="1"/>
  <c r="G20" i="1"/>
  <c r="H20" i="1"/>
  <c r="I20" i="1"/>
  <c r="F20" i="1"/>
  <c r="G8" i="1"/>
  <c r="H8" i="1"/>
  <c r="I8" i="1"/>
  <c r="F8" i="1"/>
  <c r="E8" i="1" l="1"/>
  <c r="E26" i="1"/>
  <c r="E20" i="1" l="1"/>
  <c r="E24" i="1"/>
  <c r="E38" i="1" l="1"/>
  <c r="E71" i="1"/>
  <c r="E75" i="1"/>
</calcChain>
</file>

<file path=xl/sharedStrings.xml><?xml version="1.0" encoding="utf-8"?>
<sst xmlns="http://schemas.openxmlformats.org/spreadsheetml/2006/main" count="203" uniqueCount="123">
  <si>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</si>
  <si>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</si>
  <si>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</si>
  <si>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</si>
  <si>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</si>
  <si>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</si>
  <si>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</si>
  <si>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</si>
  <si>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</si>
  <si>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</si>
  <si>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</si>
  <si>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</si>
  <si>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</si>
  <si>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</si>
  <si>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</si>
  <si>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2021 г.</t>
  </si>
  <si>
    <t>2022 г.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</si>
  <si>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</si>
  <si>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</si>
  <si>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</si>
  <si>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</si>
  <si>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</si>
  <si>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</si>
  <si>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</si>
  <si>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</si>
  <si>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</si>
  <si>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</si>
  <si>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</si>
  <si>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</si>
  <si>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</si>
  <si>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</si>
  <si>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</si>
  <si>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</si>
  <si>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</si>
  <si>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</si>
  <si>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</si>
  <si>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</si>
  <si>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</si>
  <si>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2025-2030 </t>
  </si>
  <si>
    <t>2019</t>
  </si>
  <si>
    <t xml:space="preserve">2020 </t>
  </si>
  <si>
    <t xml:space="preserve">2021 </t>
  </si>
  <si>
    <t xml:space="preserve">2022 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</si>
  <si>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</si>
  <si>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</si>
  <si>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</si>
  <si>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</si>
  <si>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</si>
  <si>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</si>
  <si>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</si>
  <si>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</si>
  <si>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</si>
  <si>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</si>
  <si>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</si>
  <si>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</si>
  <si>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</si>
  <si>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</si>
  <si>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</si>
  <si>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</si>
  <si>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</si>
  <si>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</si>
  <si>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</si>
  <si>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</si>
  <si>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</si>
  <si>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</si>
  <si>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</si>
  <si>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</si>
  <si>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</si>
  <si>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</si>
  <si>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</si>
  <si>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</si>
  <si>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</si>
  <si>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</si>
  <si>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</si>
  <si>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</si>
  <si>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</si>
  <si>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</si>
  <si>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</si>
  <si>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</si>
  <si>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</si>
  <si>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</si>
  <si>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</si>
  <si>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</si>
  <si>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</si>
  <si>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</si>
  <si>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</si>
  <si>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</si>
  <si>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</si>
  <si>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</si>
  <si>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</si>
  <si>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</si>
  <si>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</si>
  <si>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</si>
  <si>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</si>
  <si>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</si>
  <si>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</si>
  <si>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</si>
  <si>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</si>
  <si>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</si>
  <si>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</si>
  <si>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</si>
  <si>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</si>
  <si>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</si>
  <si>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</si>
  <si>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</si>
  <si>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</si>
  <si>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</si>
  <si>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</si>
  <si>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</si>
  <si>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</si>
  <si>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</si>
  <si>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</si>
  <si>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</si>
  <si>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</si>
  <si>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</si>
  <si>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</si>
  <si>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</si>
  <si>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</si>
  <si>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</si>
  <si>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</si>
  <si>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</si>
  <si>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Наименованиеи нвестиционного проекта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</si>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</sst>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  <numFmt numFmtId="167" formatCode="#,##0.0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</cellStyleXfs>
  <cellXfs count="166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5" fontId="2" fillId="0" borderId="0" xfId="1" applyNumberFormat="1" applyFont="1" applyFill="1" applyAlignment="1" applyProtection="1">
      <alignment vertical="top" wrapText="1"/>
    </xf>
    <xf numFmtId="165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5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6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4" fontId="6" fillId="2" borderId="14" xfId="0" applyNumberFormat="1" applyFont="1" applyFill="1" applyBorder="1" applyAlignment="1" applyProtection="1">
      <alignment vertical="top" wrapText="1"/>
    </xf>
    <xf numFmtId="164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4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4" fontId="6" fillId="2" borderId="4" xfId="0" applyNumberFormat="1" applyFont="1" applyFill="1" applyBorder="1" applyAlignment="1" applyProtection="1">
      <alignment vertical="top" wrapText="1"/>
    </xf>
    <xf numFmtId="164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4" fontId="7" fillId="2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Border="1" applyAlignment="1">
      <alignment vertical="top" wrapText="1"/>
    </xf>
    <xf numFmtId="164" fontId="7" fillId="0" borderId="15" xfId="0" applyNumberFormat="1" applyFont="1" applyFill="1" applyBorder="1" applyAlignment="1" applyProtection="1">
      <alignment vertical="top" wrapText="1"/>
    </xf>
    <xf numFmtId="49" fontId="6" fillId="0" borderId="4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164" fontId="8" fillId="0" borderId="1" xfId="0" applyNumberFormat="1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49" fontId="11" fillId="0" borderId="2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horizontal="right"/>
    </xf>
    <xf numFmtId="0" fontId="10" fillId="0" borderId="0" xfId="3" applyFont="1"/>
    <xf numFmtId="2" fontId="10" fillId="0" borderId="1" xfId="3" applyNumberFormat="1" applyFont="1" applyBorder="1" applyAlignment="1">
      <alignment horizontal="center" vertical="center" wrapText="1"/>
    </xf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167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1" fontId="11" fillId="0" borderId="11" xfId="3" applyNumberFormat="1" applyFont="1" applyBorder="1" applyAlignment="1">
      <alignment horizontal="center" vertical="center" wrapText="1"/>
    </xf>
    <xf numFmtId="0" fontId="10" fillId="0" borderId="0" xfId="3" applyFont="1"/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0" fontId="10" fillId="0" borderId="0" xfId="3" applyFont="1"/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0" fontId="10" fillId="0" borderId="0" xfId="3" applyFont="1"/>
    <xf numFmtId="2" fontId="10" fillId="0" borderId="1" xfId="3" applyNumberFormat="1" applyFont="1" applyBorder="1" applyAlignment="1">
      <alignment horizontal="center" vertical="center" wrapText="1"/>
    </xf>
    <xf numFmtId="1" fontId="15" fillId="0" borderId="1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7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8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6" fillId="0" borderId="7" xfId="0" applyNumberFormat="1" applyFont="1" applyFill="1" applyBorder="1" applyAlignment="1" applyProtection="1">
      <alignment horizontal="left" vertical="top" wrapText="1"/>
    </xf>
    <xf numFmtId="49" fontId="6" fillId="0" borderId="8" xfId="0" applyNumberFormat="1" applyFont="1" applyFill="1" applyBorder="1" applyAlignment="1" applyProtection="1">
      <alignment horizontal="left" vertical="top" wrapText="1"/>
    </xf>
    <xf numFmtId="49" fontId="6" fillId="0" borderId="9" xfId="0" applyNumberFormat="1" applyFont="1" applyFill="1" applyBorder="1" applyAlignment="1" applyProtection="1">
      <alignment horizontal="left" vertical="top" wrapText="1"/>
    </xf>
    <xf numFmtId="49" fontId="6" fillId="0" borderId="10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1" xfId="3" applyFont="1" applyFill="1" applyBorder="1" applyAlignment="1">
      <alignment horizontal="center" vertical="top" wrapText="1"/>
    </xf>
    <xf numFmtId="0" fontId="11" fillId="0" borderId="12" xfId="3" applyFont="1" applyFill="1" applyBorder="1" applyAlignment="1">
      <alignment horizontal="center" vertical="top" wrapText="1"/>
    </xf>
    <xf numFmtId="0" fontId="11" fillId="0" borderId="13" xfId="3" applyFont="1" applyFill="1" applyBorder="1" applyAlignment="1">
      <alignment horizontal="center" vertical="top" wrapText="1"/>
    </xf>
    <xf numFmtId="0" fontId="11" fillId="0" borderId="11" xfId="3" applyFont="1" applyFill="1" applyBorder="1" applyAlignment="1">
      <alignment horizontal="center" wrapText="1"/>
    </xf>
    <xf numFmtId="0" fontId="11" fillId="0" borderId="12" xfId="3" applyFont="1" applyFill="1" applyBorder="1" applyAlignment="1">
      <alignment horizontal="center" wrapText="1"/>
    </xf>
    <xf numFmtId="0" fontId="11" fillId="0" borderId="13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 wrapText="1"/>
    </xf>
    <xf numFmtId="0" fontId="19" fillId="0" borderId="0" xfId="3" applyFont="1" applyFill="1" applyAlignment="1">
      <alignment horizontal="center"/>
    </xf>
    <xf numFmtId="0" fontId="11" fillId="0" borderId="1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/>
    </xf>
    <xf numFmtId="0" fontId="14" fillId="0" borderId="0" xfId="3" applyFont="1" applyAlignment="1">
      <alignment horizontal="center"/>
    </xf>
    <xf numFmtId="0" fontId="14" fillId="0" borderId="0" xfId="3" applyFont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3" xfId="3" applyNumberFormat="1" applyFont="1" applyBorder="1" applyAlignment="1">
      <alignment horizontal="center" vertical="center" wrapText="1"/>
    </xf>
    <xf numFmtId="2" fontId="10" fillId="0" borderId="4" xfId="3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 wrapText="1"/>
    </xf>
    <xf numFmtId="0" fontId="14" fillId="0" borderId="0" xfId="3" applyFont="1" applyAlignment="1">
      <alignment horizont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6" xfId="5" xr:uid="{00000000-0005-0000-0000-000003000000}"/>
    <cellStyle name="Финансовый" xfId="1" builtinId="3"/>
    <cellStyle name="Финансовый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89"/>
  <sheetViews>
    <sheetView topLeftCell="A55" zoomScale="70" zoomScaleNormal="70" zoomScaleSheetLayoutView="55" workbookViewId="0">
      <selection activeCell="B32" sqref="B32:B37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0.7109375" style="3" bestFit="1" customWidth="1"/>
    <col min="6" max="7" width="19.28515625" style="3" bestFit="1" customWidth="1"/>
    <col min="8" max="9" width="20" style="3" bestFit="1" customWidth="1"/>
    <col min="10" max="12" width="19.28515625" style="3" bestFit="1" customWidth="1"/>
    <col min="13" max="13" width="21.7109375" style="3" bestFit="1" customWidth="1"/>
    <col min="14" max="16384" width="9.140625" style="3"/>
  </cols>
  <sheetData>
    <row r="1" spans="1:12" s="1" customFormat="1" ht="18.75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</row>
    <row r="2" spans="1:12" s="1" customFormat="1" ht="18.75" x14ac:dyDescent="0.2">
      <c r="A2" s="110" t="s">
        <v>26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8.75" x14ac:dyDescent="0.2">
      <c r="A3" s="12"/>
      <c r="B3" s="12"/>
      <c r="C3" s="12"/>
      <c r="D3" s="12"/>
      <c r="E3" s="12"/>
      <c r="F3" s="12"/>
      <c r="G3" s="12"/>
      <c r="H3" s="12"/>
      <c r="I3" s="12"/>
      <c r="J3" s="13"/>
      <c r="K3" s="13"/>
      <c r="L3" s="13"/>
    </row>
    <row r="4" spans="1:12" ht="18.75" x14ac:dyDescent="0.2">
      <c r="A4" s="121" t="s">
        <v>27</v>
      </c>
      <c r="B4" s="121" t="s">
        <v>28</v>
      </c>
      <c r="C4" s="121" t="s">
        <v>20</v>
      </c>
      <c r="D4" s="121" t="s">
        <v>0</v>
      </c>
      <c r="E4" s="122" t="s">
        <v>1</v>
      </c>
      <c r="F4" s="123"/>
      <c r="G4" s="123"/>
      <c r="H4" s="123"/>
      <c r="I4" s="123"/>
      <c r="J4" s="123"/>
      <c r="K4" s="123"/>
      <c r="L4" s="123"/>
    </row>
    <row r="5" spans="1:12" ht="18.75" x14ac:dyDescent="0.2">
      <c r="A5" s="121"/>
      <c r="B5" s="121"/>
      <c r="C5" s="121"/>
      <c r="D5" s="121"/>
      <c r="E5" s="122" t="s">
        <v>29</v>
      </c>
      <c r="F5" s="123"/>
      <c r="G5" s="123"/>
      <c r="H5" s="123"/>
      <c r="I5" s="123"/>
      <c r="J5" s="123"/>
      <c r="K5" s="123"/>
      <c r="L5" s="123"/>
    </row>
    <row r="6" spans="1:12" ht="71.25" customHeight="1" x14ac:dyDescent="0.2">
      <c r="A6" s="121"/>
      <c r="B6" s="121"/>
      <c r="C6" s="121"/>
      <c r="D6" s="121"/>
      <c r="E6" s="42" t="s">
        <v>2</v>
      </c>
      <c r="F6" s="43" t="s">
        <v>39</v>
      </c>
      <c r="G6" s="43" t="s">
        <v>40</v>
      </c>
      <c r="H6" s="43" t="s">
        <v>41</v>
      </c>
      <c r="I6" s="43" t="s">
        <v>42</v>
      </c>
      <c r="J6" s="43" t="s">
        <v>43</v>
      </c>
      <c r="K6" s="43" t="s">
        <v>44</v>
      </c>
      <c r="L6" s="43" t="s">
        <v>38</v>
      </c>
    </row>
    <row r="7" spans="1:12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ht="18.75" x14ac:dyDescent="0.2">
      <c r="A8" s="117" t="s">
        <v>19</v>
      </c>
      <c r="B8" s="111" t="s">
        <v>30</v>
      </c>
      <c r="C8" s="111" t="s">
        <v>22</v>
      </c>
      <c r="D8" s="16" t="s">
        <v>5</v>
      </c>
      <c r="E8" s="17">
        <f t="shared" ref="E8:E43" si="0">SUM(F8:L8)</f>
        <v>11305.14825</v>
      </c>
      <c r="F8" s="18">
        <f>SUM(F9:F13)</f>
        <v>2280</v>
      </c>
      <c r="G8" s="18">
        <f t="shared" ref="G8:L8" si="1">SUM(G9:G13)</f>
        <v>1738.7482500000001</v>
      </c>
      <c r="H8" s="18">
        <f t="shared" si="1"/>
        <v>1677.9749999999999</v>
      </c>
      <c r="I8" s="18">
        <f t="shared" si="1"/>
        <v>1608.425</v>
      </c>
      <c r="J8" s="18">
        <f t="shared" si="1"/>
        <v>500</v>
      </c>
      <c r="K8" s="18">
        <f t="shared" si="1"/>
        <v>500</v>
      </c>
      <c r="L8" s="18">
        <f t="shared" si="1"/>
        <v>3000</v>
      </c>
    </row>
    <row r="9" spans="1:12" ht="18.75" x14ac:dyDescent="0.2">
      <c r="A9" s="118"/>
      <c r="B9" s="112"/>
      <c r="C9" s="112"/>
      <c r="D9" s="19" t="s">
        <v>14</v>
      </c>
      <c r="E9" s="20">
        <f t="shared" si="0"/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</row>
    <row r="10" spans="1:12" ht="18.75" x14ac:dyDescent="0.2">
      <c r="A10" s="118"/>
      <c r="B10" s="112"/>
      <c r="C10" s="112"/>
      <c r="D10" s="19" t="s">
        <v>6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</row>
    <row r="11" spans="1:12" ht="18.75" x14ac:dyDescent="0.2">
      <c r="A11" s="118"/>
      <c r="B11" s="112"/>
      <c r="C11" s="112"/>
      <c r="D11" s="19" t="s">
        <v>7</v>
      </c>
      <c r="E11" s="20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</row>
    <row r="12" spans="1:12" ht="18.75" x14ac:dyDescent="0.2">
      <c r="A12" s="118"/>
      <c r="B12" s="112"/>
      <c r="C12" s="112"/>
      <c r="D12" s="19" t="s">
        <v>113</v>
      </c>
      <c r="E12" s="20">
        <f t="shared" si="0"/>
        <v>11305.14825</v>
      </c>
      <c r="F12" s="21">
        <f>1250+500+530</f>
        <v>2280</v>
      </c>
      <c r="G12" s="21">
        <f>1500+238.74825</f>
        <v>1738.7482500000001</v>
      </c>
      <c r="H12" s="21">
        <f>1500+177.975</f>
        <v>1677.9749999999999</v>
      </c>
      <c r="I12" s="21">
        <f>680+500+428.425</f>
        <v>1608.425</v>
      </c>
      <c r="J12" s="21">
        <v>500</v>
      </c>
      <c r="K12" s="21">
        <v>500</v>
      </c>
      <c r="L12" s="21">
        <v>3000</v>
      </c>
    </row>
    <row r="13" spans="1:12" ht="18.75" x14ac:dyDescent="0.2">
      <c r="A13" s="118"/>
      <c r="B13" s="112"/>
      <c r="C13" s="112"/>
      <c r="D13" s="19" t="s">
        <v>8</v>
      </c>
      <c r="E13" s="20">
        <f t="shared" si="0"/>
        <v>0</v>
      </c>
      <c r="F13" s="21">
        <v>0</v>
      </c>
      <c r="G13" s="21"/>
      <c r="H13" s="21">
        <v>0</v>
      </c>
      <c r="I13" s="21">
        <v>0</v>
      </c>
      <c r="J13" s="21"/>
      <c r="K13" s="21">
        <v>0</v>
      </c>
      <c r="L13" s="21">
        <v>0</v>
      </c>
    </row>
    <row r="14" spans="1:12" ht="18.75" x14ac:dyDescent="0.2">
      <c r="A14" s="118"/>
      <c r="B14" s="112"/>
      <c r="C14" s="112" t="s">
        <v>23</v>
      </c>
      <c r="D14" s="22" t="s">
        <v>5</v>
      </c>
      <c r="E14" s="23">
        <f t="shared" si="0"/>
        <v>240.58125000000001</v>
      </c>
      <c r="F14" s="24">
        <f>SUM(F15:F19)</f>
        <v>240.58125000000001</v>
      </c>
      <c r="G14" s="24">
        <f t="shared" ref="G14:L14" si="2">SUM(G15:G19)</f>
        <v>0</v>
      </c>
      <c r="H14" s="24">
        <f t="shared" si="2"/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 t="shared" si="2"/>
        <v>0</v>
      </c>
    </row>
    <row r="15" spans="1:12" ht="18.75" x14ac:dyDescent="0.2">
      <c r="A15" s="118"/>
      <c r="B15" s="112"/>
      <c r="C15" s="112"/>
      <c r="D15" s="19" t="s">
        <v>14</v>
      </c>
      <c r="E15" s="20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</row>
    <row r="16" spans="1:12" ht="18.75" x14ac:dyDescent="0.2">
      <c r="A16" s="118"/>
      <c r="B16" s="112"/>
      <c r="C16" s="112"/>
      <c r="D16" s="19" t="s">
        <v>6</v>
      </c>
      <c r="E16" s="20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</row>
    <row r="17" spans="1:12" ht="18.75" x14ac:dyDescent="0.2">
      <c r="A17" s="118"/>
      <c r="B17" s="112"/>
      <c r="C17" s="112"/>
      <c r="D17" s="19" t="s">
        <v>7</v>
      </c>
      <c r="E17" s="20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</row>
    <row r="18" spans="1:12" ht="18.75" x14ac:dyDescent="0.2">
      <c r="A18" s="118"/>
      <c r="B18" s="112"/>
      <c r="C18" s="112"/>
      <c r="D18" s="99" t="s">
        <v>113</v>
      </c>
      <c r="E18" s="20">
        <f t="shared" si="0"/>
        <v>240.58125000000001</v>
      </c>
      <c r="F18" s="21">
        <v>240.58125000000001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</row>
    <row r="19" spans="1:12" ht="19.5" thickBot="1" x14ac:dyDescent="0.25">
      <c r="A19" s="119"/>
      <c r="B19" s="120"/>
      <c r="C19" s="120"/>
      <c r="D19" s="25" t="s">
        <v>8</v>
      </c>
      <c r="E19" s="26">
        <f t="shared" si="0"/>
        <v>0</v>
      </c>
      <c r="F19" s="26">
        <f t="shared" ref="F19:L19" si="3">SUM(G19:M19)</f>
        <v>0</v>
      </c>
      <c r="G19" s="26">
        <f t="shared" si="3"/>
        <v>0</v>
      </c>
      <c r="H19" s="26">
        <f t="shared" si="3"/>
        <v>0</v>
      </c>
      <c r="I19" s="26">
        <f t="shared" si="3"/>
        <v>0</v>
      </c>
      <c r="J19" s="26">
        <f t="shared" si="3"/>
        <v>0</v>
      </c>
      <c r="K19" s="26">
        <f t="shared" si="3"/>
        <v>0</v>
      </c>
      <c r="L19" s="26">
        <f t="shared" si="3"/>
        <v>0</v>
      </c>
    </row>
    <row r="20" spans="1:12" ht="18.75" x14ac:dyDescent="0.2">
      <c r="A20" s="109" t="s">
        <v>9</v>
      </c>
      <c r="B20" s="114" t="s">
        <v>31</v>
      </c>
      <c r="C20" s="116" t="s">
        <v>22</v>
      </c>
      <c r="D20" s="27" t="s">
        <v>5</v>
      </c>
      <c r="E20" s="28">
        <f t="shared" si="0"/>
        <v>3046.9597699999999</v>
      </c>
      <c r="F20" s="29">
        <f>SUM(F21:F25)</f>
        <v>299.3</v>
      </c>
      <c r="G20" s="29">
        <f t="shared" ref="G20:I20" si="4">SUM(G21:G25)</f>
        <v>350</v>
      </c>
      <c r="H20" s="29">
        <f t="shared" si="4"/>
        <v>212.31092000000001</v>
      </c>
      <c r="I20" s="29">
        <f t="shared" si="4"/>
        <v>185.34885</v>
      </c>
      <c r="J20" s="29">
        <f t="shared" ref="J20:L20" si="5">SUM(J21:J25)</f>
        <v>250</v>
      </c>
      <c r="K20" s="29">
        <f t="shared" si="5"/>
        <v>250</v>
      </c>
      <c r="L20" s="29">
        <f t="shared" si="5"/>
        <v>1500</v>
      </c>
    </row>
    <row r="21" spans="1:12" ht="18.75" x14ac:dyDescent="0.2">
      <c r="A21" s="113"/>
      <c r="B21" s="112"/>
      <c r="C21" s="116"/>
      <c r="D21" s="19" t="s">
        <v>14</v>
      </c>
      <c r="E21" s="20">
        <f t="shared" si="0"/>
        <v>0</v>
      </c>
      <c r="F21" s="21"/>
      <c r="G21" s="24"/>
      <c r="H21" s="24"/>
      <c r="I21" s="24"/>
      <c r="J21" s="24"/>
      <c r="K21" s="24"/>
      <c r="L21" s="24"/>
    </row>
    <row r="22" spans="1:12" ht="18.75" x14ac:dyDescent="0.2">
      <c r="A22" s="113"/>
      <c r="B22" s="112"/>
      <c r="C22" s="116"/>
      <c r="D22" s="19" t="s">
        <v>6</v>
      </c>
      <c r="E22" s="20">
        <f t="shared" si="0"/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</row>
    <row r="23" spans="1:12" ht="18.75" x14ac:dyDescent="0.2">
      <c r="A23" s="113"/>
      <c r="B23" s="112"/>
      <c r="C23" s="116"/>
      <c r="D23" s="19" t="s">
        <v>7</v>
      </c>
      <c r="E23" s="20">
        <f t="shared" si="0"/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</row>
    <row r="24" spans="1:12" ht="18.75" x14ac:dyDescent="0.2">
      <c r="A24" s="113"/>
      <c r="B24" s="112"/>
      <c r="C24" s="116"/>
      <c r="D24" s="99" t="s">
        <v>113</v>
      </c>
      <c r="E24" s="20">
        <f t="shared" si="0"/>
        <v>3046.9597699999999</v>
      </c>
      <c r="F24" s="21">
        <f>160+129.3+10</f>
        <v>299.3</v>
      </c>
      <c r="G24" s="21">
        <f>400-50</f>
        <v>350</v>
      </c>
      <c r="H24" s="21">
        <f>400-187.68908</f>
        <v>212.31092000000001</v>
      </c>
      <c r="I24" s="21">
        <f>250-64.65115</f>
        <v>185.34885</v>
      </c>
      <c r="J24" s="21">
        <v>250</v>
      </c>
      <c r="K24" s="21">
        <v>250</v>
      </c>
      <c r="L24" s="21">
        <v>1500</v>
      </c>
    </row>
    <row r="25" spans="1:12" ht="19.5" thickBot="1" x14ac:dyDescent="0.25">
      <c r="A25" s="107"/>
      <c r="B25" s="115"/>
      <c r="C25" s="116"/>
      <c r="D25" s="30" t="s">
        <v>8</v>
      </c>
      <c r="E25" s="31">
        <f t="shared" si="0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</row>
    <row r="26" spans="1:12" ht="18.75" x14ac:dyDescent="0.2">
      <c r="A26" s="117" t="s">
        <v>10</v>
      </c>
      <c r="B26" s="111" t="s">
        <v>32</v>
      </c>
      <c r="C26" s="111" t="s">
        <v>24</v>
      </c>
      <c r="D26" s="33" t="s">
        <v>5</v>
      </c>
      <c r="E26" s="17">
        <f t="shared" si="0"/>
        <v>17787.2994</v>
      </c>
      <c r="F26" s="18">
        <f>SUM(F27:F31)</f>
        <v>1330.2473800000005</v>
      </c>
      <c r="G26" s="18">
        <f t="shared" ref="G26:I26" si="6">SUM(G27:G31)</f>
        <v>615.66246000000012</v>
      </c>
      <c r="H26" s="18">
        <f t="shared" si="6"/>
        <v>901.47901000000002</v>
      </c>
      <c r="I26" s="18">
        <f t="shared" si="6"/>
        <v>2579.9105500000001</v>
      </c>
      <c r="J26" s="18">
        <f t="shared" ref="J26:L26" si="7">SUM(J27:J31)</f>
        <v>1545</v>
      </c>
      <c r="K26" s="18">
        <f t="shared" si="7"/>
        <v>1545</v>
      </c>
      <c r="L26" s="18">
        <f t="shared" si="7"/>
        <v>9270</v>
      </c>
    </row>
    <row r="27" spans="1:12" ht="18.75" x14ac:dyDescent="0.2">
      <c r="A27" s="118"/>
      <c r="B27" s="112"/>
      <c r="C27" s="112"/>
      <c r="D27" s="19" t="s">
        <v>14</v>
      </c>
      <c r="E27" s="20">
        <f t="shared" si="0"/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</row>
    <row r="28" spans="1:12" ht="18.75" x14ac:dyDescent="0.2">
      <c r="A28" s="118"/>
      <c r="B28" s="112"/>
      <c r="C28" s="112"/>
      <c r="D28" s="19" t="s">
        <v>6</v>
      </c>
      <c r="E28" s="20">
        <f t="shared" si="0"/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</row>
    <row r="29" spans="1:12" ht="18.75" x14ac:dyDescent="0.2">
      <c r="A29" s="118"/>
      <c r="B29" s="112"/>
      <c r="C29" s="112"/>
      <c r="D29" s="19" t="s">
        <v>7</v>
      </c>
      <c r="E29" s="20">
        <f t="shared" si="0"/>
        <v>0</v>
      </c>
      <c r="F29" s="21"/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</row>
    <row r="30" spans="1:12" ht="18.75" x14ac:dyDescent="0.2">
      <c r="A30" s="118"/>
      <c r="B30" s="112"/>
      <c r="C30" s="112"/>
      <c r="D30" s="99" t="s">
        <v>113</v>
      </c>
      <c r="E30" s="20">
        <f t="shared" si="0"/>
        <v>17787.2994</v>
      </c>
      <c r="F30" s="21">
        <f>2590-1439.368+8.552+500+850-320.38462-600-250-8.552</f>
        <v>1330.2473800000005</v>
      </c>
      <c r="G30" s="34">
        <f>1299.4-693.33754+9.6</f>
        <v>615.66246000000012</v>
      </c>
      <c r="H30" s="34">
        <f>1545-318.53989-324.9811</f>
        <v>901.47901000000002</v>
      </c>
      <c r="I30" s="34">
        <f>2330+303.07803-53.16748</f>
        <v>2579.9105500000001</v>
      </c>
      <c r="J30" s="34">
        <v>1545</v>
      </c>
      <c r="K30" s="34">
        <v>1545</v>
      </c>
      <c r="L30" s="34">
        <v>9270</v>
      </c>
    </row>
    <row r="31" spans="1:12" ht="19.5" thickBot="1" x14ac:dyDescent="0.25">
      <c r="A31" s="119"/>
      <c r="B31" s="120"/>
      <c r="C31" s="120"/>
      <c r="D31" s="25" t="s">
        <v>8</v>
      </c>
      <c r="E31" s="26">
        <f t="shared" si="0"/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</row>
    <row r="32" spans="1:12" ht="18.75" x14ac:dyDescent="0.2">
      <c r="A32" s="117" t="s">
        <v>21</v>
      </c>
      <c r="B32" s="111" t="s">
        <v>33</v>
      </c>
      <c r="C32" s="111" t="s">
        <v>22</v>
      </c>
      <c r="D32" s="33" t="s">
        <v>5</v>
      </c>
      <c r="E32" s="17">
        <f t="shared" si="0"/>
        <v>2470</v>
      </c>
      <c r="F32" s="18">
        <f>SUM(F33:F37)</f>
        <v>0</v>
      </c>
      <c r="G32" s="18">
        <f>SUM(G33:G37)</f>
        <v>230</v>
      </c>
      <c r="H32" s="18">
        <f>SUM(H33:H37)</f>
        <v>120</v>
      </c>
      <c r="I32" s="18">
        <f t="shared" ref="I32:L32" si="8">SUM(I33:I37)</f>
        <v>120</v>
      </c>
      <c r="J32" s="18">
        <f t="shared" si="8"/>
        <v>250</v>
      </c>
      <c r="K32" s="18">
        <f t="shared" si="8"/>
        <v>250</v>
      </c>
      <c r="L32" s="18">
        <f t="shared" si="8"/>
        <v>1500</v>
      </c>
    </row>
    <row r="33" spans="1:13" ht="18.75" x14ac:dyDescent="0.2">
      <c r="A33" s="118"/>
      <c r="B33" s="112"/>
      <c r="C33" s="112"/>
      <c r="D33" s="19" t="s">
        <v>14</v>
      </c>
      <c r="E33" s="20">
        <f t="shared" si="0"/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</row>
    <row r="34" spans="1:13" ht="18.75" x14ac:dyDescent="0.2">
      <c r="A34" s="118"/>
      <c r="B34" s="112"/>
      <c r="C34" s="112"/>
      <c r="D34" s="19" t="s">
        <v>6</v>
      </c>
      <c r="E34" s="20">
        <f t="shared" si="0"/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</row>
    <row r="35" spans="1:13" ht="18.75" x14ac:dyDescent="0.2">
      <c r="A35" s="118"/>
      <c r="B35" s="112"/>
      <c r="C35" s="112"/>
      <c r="D35" s="19" t="s">
        <v>7</v>
      </c>
      <c r="E35" s="20">
        <f t="shared" si="0"/>
        <v>0</v>
      </c>
      <c r="F35" s="21"/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</row>
    <row r="36" spans="1:13" ht="18.75" x14ac:dyDescent="0.2">
      <c r="A36" s="118"/>
      <c r="B36" s="112"/>
      <c r="C36" s="112"/>
      <c r="D36" s="99" t="s">
        <v>113</v>
      </c>
      <c r="E36" s="20">
        <f t="shared" si="0"/>
        <v>2470</v>
      </c>
      <c r="F36" s="21">
        <v>0</v>
      </c>
      <c r="G36" s="21">
        <v>230</v>
      </c>
      <c r="H36" s="21">
        <f>230-110</f>
        <v>120</v>
      </c>
      <c r="I36" s="21">
        <f>250-130</f>
        <v>120</v>
      </c>
      <c r="J36" s="21">
        <v>250</v>
      </c>
      <c r="K36" s="21">
        <v>250</v>
      </c>
      <c r="L36" s="21">
        <v>1500</v>
      </c>
    </row>
    <row r="37" spans="1:13" ht="19.5" thickBot="1" x14ac:dyDescent="0.25">
      <c r="A37" s="119"/>
      <c r="B37" s="120"/>
      <c r="C37" s="120"/>
      <c r="D37" s="25" t="s">
        <v>8</v>
      </c>
      <c r="E37" s="26">
        <f t="shared" si="0"/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</row>
    <row r="38" spans="1:13" ht="18.75" x14ac:dyDescent="0.2">
      <c r="A38" s="139" t="s">
        <v>11</v>
      </c>
      <c r="B38" s="140"/>
      <c r="C38" s="143"/>
      <c r="D38" s="36" t="s">
        <v>5</v>
      </c>
      <c r="E38" s="28">
        <f t="shared" si="0"/>
        <v>34849.988669999999</v>
      </c>
      <c r="F38" s="29">
        <f>SUM(F39:F43)</f>
        <v>4150.1286300000011</v>
      </c>
      <c r="G38" s="29">
        <f>SUM(G39:G43)</f>
        <v>2934.4107100000001</v>
      </c>
      <c r="H38" s="29">
        <f>SUM(H39:H43)</f>
        <v>2911.7649299999998</v>
      </c>
      <c r="I38" s="29">
        <f t="shared" ref="I38:L38" si="9">SUM(I39:I43)</f>
        <v>4493.6844000000001</v>
      </c>
      <c r="J38" s="29">
        <f t="shared" si="9"/>
        <v>2545</v>
      </c>
      <c r="K38" s="29">
        <f t="shared" si="9"/>
        <v>2545</v>
      </c>
      <c r="L38" s="29">
        <f t="shared" si="9"/>
        <v>15270</v>
      </c>
      <c r="M38" s="4"/>
    </row>
    <row r="39" spans="1:13" ht="18.75" x14ac:dyDescent="0.2">
      <c r="A39" s="139"/>
      <c r="B39" s="140"/>
      <c r="C39" s="121"/>
      <c r="D39" s="22" t="s">
        <v>14</v>
      </c>
      <c r="E39" s="23">
        <f t="shared" si="0"/>
        <v>0</v>
      </c>
      <c r="F39" s="24">
        <f t="shared" ref="F39:F41" si="10">F9+F21+F27+F15+F33</f>
        <v>0</v>
      </c>
      <c r="G39" s="24">
        <f t="shared" ref="G39:L39" si="11">G9+G21+G27</f>
        <v>0</v>
      </c>
      <c r="H39" s="24">
        <f t="shared" si="11"/>
        <v>0</v>
      </c>
      <c r="I39" s="24">
        <f t="shared" si="11"/>
        <v>0</v>
      </c>
      <c r="J39" s="24">
        <f t="shared" si="11"/>
        <v>0</v>
      </c>
      <c r="K39" s="24">
        <f t="shared" si="11"/>
        <v>0</v>
      </c>
      <c r="L39" s="24">
        <f t="shared" si="11"/>
        <v>0</v>
      </c>
      <c r="M39" s="4"/>
    </row>
    <row r="40" spans="1:13" s="6" customFormat="1" ht="18.75" x14ac:dyDescent="0.2">
      <c r="A40" s="139"/>
      <c r="B40" s="140"/>
      <c r="C40" s="121"/>
      <c r="D40" s="37" t="s">
        <v>6</v>
      </c>
      <c r="E40" s="23">
        <f t="shared" si="0"/>
        <v>0</v>
      </c>
      <c r="F40" s="23">
        <f t="shared" si="10"/>
        <v>0</v>
      </c>
      <c r="G40" s="23">
        <f t="shared" ref="G40:L40" si="12">G10+G22+G28</f>
        <v>0</v>
      </c>
      <c r="H40" s="23">
        <f t="shared" si="12"/>
        <v>0</v>
      </c>
      <c r="I40" s="23">
        <f t="shared" si="12"/>
        <v>0</v>
      </c>
      <c r="J40" s="23">
        <f t="shared" si="12"/>
        <v>0</v>
      </c>
      <c r="K40" s="23">
        <f t="shared" si="12"/>
        <v>0</v>
      </c>
      <c r="L40" s="23">
        <f t="shared" si="12"/>
        <v>0</v>
      </c>
      <c r="M40" s="5"/>
    </row>
    <row r="41" spans="1:13" s="6" customFormat="1" ht="18.75" x14ac:dyDescent="0.2">
      <c r="A41" s="139"/>
      <c r="B41" s="140"/>
      <c r="C41" s="121"/>
      <c r="D41" s="37" t="s">
        <v>7</v>
      </c>
      <c r="E41" s="23">
        <f t="shared" si="0"/>
        <v>0</v>
      </c>
      <c r="F41" s="23">
        <f t="shared" si="10"/>
        <v>0</v>
      </c>
      <c r="G41" s="23">
        <f t="shared" ref="G41:L41" si="13">G11+G23+G29</f>
        <v>0</v>
      </c>
      <c r="H41" s="23">
        <f t="shared" si="13"/>
        <v>0</v>
      </c>
      <c r="I41" s="23">
        <f t="shared" si="13"/>
        <v>0</v>
      </c>
      <c r="J41" s="23">
        <f t="shared" si="13"/>
        <v>0</v>
      </c>
      <c r="K41" s="23">
        <f t="shared" si="13"/>
        <v>0</v>
      </c>
      <c r="L41" s="23">
        <f t="shared" si="13"/>
        <v>0</v>
      </c>
      <c r="M41" s="5"/>
    </row>
    <row r="42" spans="1:13" s="6" customFormat="1" ht="18.75" x14ac:dyDescent="0.2">
      <c r="A42" s="139"/>
      <c r="B42" s="140"/>
      <c r="C42" s="121"/>
      <c r="D42" s="37" t="s">
        <v>113</v>
      </c>
      <c r="E42" s="23">
        <f t="shared" si="0"/>
        <v>34849.988669999999</v>
      </c>
      <c r="F42" s="23">
        <f>F12+F24+F30+F18+F36</f>
        <v>4150.1286300000011</v>
      </c>
      <c r="G42" s="23">
        <f>G12+G24+G30+G18+G36</f>
        <v>2934.4107100000001</v>
      </c>
      <c r="H42" s="23">
        <f t="shared" ref="H42:L42" si="14">H12+H24+H30+H18+H36</f>
        <v>2911.7649299999998</v>
      </c>
      <c r="I42" s="23">
        <f t="shared" si="14"/>
        <v>4493.6844000000001</v>
      </c>
      <c r="J42" s="23">
        <f t="shared" si="14"/>
        <v>2545</v>
      </c>
      <c r="K42" s="23">
        <f t="shared" si="14"/>
        <v>2545</v>
      </c>
      <c r="L42" s="23">
        <f t="shared" si="14"/>
        <v>15270</v>
      </c>
      <c r="M42" s="5"/>
    </row>
    <row r="43" spans="1:13" ht="18.75" x14ac:dyDescent="0.2">
      <c r="A43" s="141"/>
      <c r="B43" s="142"/>
      <c r="C43" s="121"/>
      <c r="D43" s="22" t="s">
        <v>8</v>
      </c>
      <c r="E43" s="23">
        <f t="shared" si="0"/>
        <v>0</v>
      </c>
      <c r="F43" s="24">
        <f>F13+F25+F31+F37+F19</f>
        <v>0</v>
      </c>
      <c r="G43" s="24">
        <f>G13+G25+G31+G37+G19</f>
        <v>0</v>
      </c>
      <c r="H43" s="24">
        <f>H13+H25+H31+H37+H19</f>
        <v>0</v>
      </c>
      <c r="I43" s="24">
        <f t="shared" ref="I43:L43" si="15">I13+I25+I31+I37+I19</f>
        <v>0</v>
      </c>
      <c r="J43" s="24">
        <f t="shared" si="15"/>
        <v>0</v>
      </c>
      <c r="K43" s="24">
        <f t="shared" si="15"/>
        <v>0</v>
      </c>
      <c r="L43" s="24">
        <f t="shared" si="15"/>
        <v>0</v>
      </c>
      <c r="M43" s="4"/>
    </row>
    <row r="44" spans="1:13" ht="18.75" x14ac:dyDescent="0.2">
      <c r="A44" s="144" t="s">
        <v>12</v>
      </c>
      <c r="B44" s="145"/>
      <c r="C44" s="38"/>
      <c r="D44" s="38"/>
      <c r="E44" s="23"/>
      <c r="F44" s="39"/>
      <c r="G44" s="24"/>
      <c r="H44" s="24"/>
      <c r="I44" s="24"/>
      <c r="J44" s="38"/>
      <c r="K44" s="38"/>
      <c r="L44" s="38"/>
      <c r="M44" s="4"/>
    </row>
    <row r="45" spans="1:13" ht="18.75" customHeight="1" x14ac:dyDescent="0.2">
      <c r="A45" s="101" t="s">
        <v>34</v>
      </c>
      <c r="B45" s="102"/>
      <c r="C45" s="107"/>
      <c r="D45" s="19" t="s">
        <v>5</v>
      </c>
      <c r="E45" s="23">
        <f t="shared" ref="E45:E51" si="16">SUM(F45:L45)</f>
        <v>0</v>
      </c>
      <c r="F45" s="24">
        <f>SUM(F47:F50)</f>
        <v>0</v>
      </c>
      <c r="G45" s="24">
        <f>SUM(G47:G50)</f>
        <v>0</v>
      </c>
      <c r="H45" s="24">
        <f>SUM(H47:H50)</f>
        <v>0</v>
      </c>
      <c r="I45" s="24">
        <f>SUM(I47:I50)</f>
        <v>0</v>
      </c>
      <c r="J45" s="38"/>
      <c r="K45" s="38"/>
      <c r="L45" s="38"/>
      <c r="M45" s="4"/>
    </row>
    <row r="46" spans="1:13" ht="18.75" x14ac:dyDescent="0.2">
      <c r="A46" s="103"/>
      <c r="B46" s="104"/>
      <c r="C46" s="108"/>
      <c r="D46" s="19" t="s">
        <v>14</v>
      </c>
      <c r="E46" s="23">
        <f t="shared" si="16"/>
        <v>0</v>
      </c>
      <c r="F46" s="24"/>
      <c r="G46" s="24"/>
      <c r="H46" s="24"/>
      <c r="I46" s="24"/>
      <c r="J46" s="38"/>
      <c r="K46" s="38"/>
      <c r="L46" s="38"/>
      <c r="M46" s="4"/>
    </row>
    <row r="47" spans="1:13" ht="18.75" x14ac:dyDescent="0.2">
      <c r="A47" s="103"/>
      <c r="B47" s="104"/>
      <c r="C47" s="108"/>
      <c r="D47" s="19" t="s">
        <v>6</v>
      </c>
      <c r="E47" s="23">
        <f t="shared" si="16"/>
        <v>0</v>
      </c>
      <c r="F47" s="24">
        <v>0</v>
      </c>
      <c r="G47" s="24">
        <v>0</v>
      </c>
      <c r="H47" s="24">
        <v>0</v>
      </c>
      <c r="I47" s="24">
        <v>0</v>
      </c>
      <c r="J47" s="38"/>
      <c r="K47" s="38"/>
      <c r="L47" s="38"/>
      <c r="M47" s="4"/>
    </row>
    <row r="48" spans="1:13" ht="18.75" x14ac:dyDescent="0.2">
      <c r="A48" s="103"/>
      <c r="B48" s="104"/>
      <c r="C48" s="108"/>
      <c r="D48" s="19" t="s">
        <v>7</v>
      </c>
      <c r="E48" s="23">
        <f t="shared" si="16"/>
        <v>0</v>
      </c>
      <c r="F48" s="24">
        <v>0</v>
      </c>
      <c r="G48" s="24">
        <v>0</v>
      </c>
      <c r="H48" s="24">
        <v>0</v>
      </c>
      <c r="I48" s="24">
        <v>0</v>
      </c>
      <c r="J48" s="38"/>
      <c r="K48" s="38"/>
      <c r="L48" s="38"/>
      <c r="M48" s="4"/>
    </row>
    <row r="49" spans="1:13" ht="18.75" x14ac:dyDescent="0.2">
      <c r="A49" s="103"/>
      <c r="B49" s="104"/>
      <c r="C49" s="108"/>
      <c r="D49" s="99" t="s">
        <v>113</v>
      </c>
      <c r="E49" s="23">
        <f t="shared" si="16"/>
        <v>0</v>
      </c>
      <c r="F49" s="24">
        <v>0</v>
      </c>
      <c r="G49" s="24">
        <v>0</v>
      </c>
      <c r="H49" s="24">
        <v>0</v>
      </c>
      <c r="I49" s="24">
        <v>0</v>
      </c>
      <c r="J49" s="38"/>
      <c r="K49" s="38"/>
      <c r="L49" s="38"/>
      <c r="M49" s="4"/>
    </row>
    <row r="50" spans="1:13" ht="18.75" x14ac:dyDescent="0.2">
      <c r="A50" s="105"/>
      <c r="B50" s="106"/>
      <c r="C50" s="109"/>
      <c r="D50" s="19" t="s">
        <v>8</v>
      </c>
      <c r="E50" s="23">
        <f t="shared" si="16"/>
        <v>0</v>
      </c>
      <c r="F50" s="24">
        <v>0</v>
      </c>
      <c r="G50" s="24">
        <v>0</v>
      </c>
      <c r="H50" s="24">
        <v>0</v>
      </c>
      <c r="I50" s="24">
        <v>0</v>
      </c>
      <c r="J50" s="38"/>
      <c r="K50" s="38"/>
      <c r="L50" s="38"/>
      <c r="M50" s="4"/>
    </row>
    <row r="51" spans="1:13" s="8" customFormat="1" ht="18.75" customHeight="1" x14ac:dyDescent="0.2">
      <c r="A51" s="130" t="s">
        <v>35</v>
      </c>
      <c r="B51" s="131"/>
      <c r="C51" s="136"/>
      <c r="D51" s="37" t="s">
        <v>5</v>
      </c>
      <c r="E51" s="23">
        <f t="shared" si="16"/>
        <v>34849.988669999999</v>
      </c>
      <c r="F51" s="23">
        <f>SUM(F52:F56)</f>
        <v>4150.1286300000011</v>
      </c>
      <c r="G51" s="23">
        <f>SUM(G53:G56)</f>
        <v>2934.4107100000001</v>
      </c>
      <c r="H51" s="23">
        <f>SUM(H53:H56)</f>
        <v>2911.7649299999998</v>
      </c>
      <c r="I51" s="23">
        <f>SUM(I53:I56)</f>
        <v>4493.6844000000001</v>
      </c>
      <c r="J51" s="23">
        <f t="shared" ref="J51:L51" si="17">SUM(J53:J56)</f>
        <v>2545</v>
      </c>
      <c r="K51" s="23">
        <f t="shared" si="17"/>
        <v>2545</v>
      </c>
      <c r="L51" s="23">
        <f t="shared" si="17"/>
        <v>15270</v>
      </c>
      <c r="M51" s="7"/>
    </row>
    <row r="52" spans="1:13" s="6" customFormat="1" ht="18.75" x14ac:dyDescent="0.2">
      <c r="A52" s="132"/>
      <c r="B52" s="133"/>
      <c r="C52" s="137"/>
      <c r="D52" s="40" t="s">
        <v>14</v>
      </c>
      <c r="E52" s="20">
        <f t="shared" ref="E52:L52" si="18">E39</f>
        <v>0</v>
      </c>
      <c r="F52" s="20">
        <f t="shared" si="18"/>
        <v>0</v>
      </c>
      <c r="G52" s="20">
        <f t="shared" si="18"/>
        <v>0</v>
      </c>
      <c r="H52" s="20">
        <f t="shared" si="18"/>
        <v>0</v>
      </c>
      <c r="I52" s="20">
        <f t="shared" si="18"/>
        <v>0</v>
      </c>
      <c r="J52" s="20">
        <f t="shared" si="18"/>
        <v>0</v>
      </c>
      <c r="K52" s="20">
        <f t="shared" si="18"/>
        <v>0</v>
      </c>
      <c r="L52" s="20">
        <f t="shared" si="18"/>
        <v>0</v>
      </c>
      <c r="M52" s="5"/>
    </row>
    <row r="53" spans="1:13" s="6" customFormat="1" ht="18.75" x14ac:dyDescent="0.2">
      <c r="A53" s="132"/>
      <c r="B53" s="133"/>
      <c r="C53" s="137"/>
      <c r="D53" s="40" t="s">
        <v>6</v>
      </c>
      <c r="E53" s="20">
        <f>SUM(F53:L53)</f>
        <v>0</v>
      </c>
      <c r="F53" s="20">
        <f t="shared" ref="F53:L53" si="19">F27</f>
        <v>0</v>
      </c>
      <c r="G53" s="20">
        <f t="shared" si="19"/>
        <v>0</v>
      </c>
      <c r="H53" s="20">
        <f t="shared" si="19"/>
        <v>0</v>
      </c>
      <c r="I53" s="20">
        <f t="shared" si="19"/>
        <v>0</v>
      </c>
      <c r="J53" s="20">
        <f t="shared" si="19"/>
        <v>0</v>
      </c>
      <c r="K53" s="20">
        <f t="shared" si="19"/>
        <v>0</v>
      </c>
      <c r="L53" s="20">
        <f t="shared" si="19"/>
        <v>0</v>
      </c>
      <c r="M53" s="5"/>
    </row>
    <row r="54" spans="1:13" s="6" customFormat="1" ht="18.75" x14ac:dyDescent="0.2">
      <c r="A54" s="132"/>
      <c r="B54" s="133"/>
      <c r="C54" s="137"/>
      <c r="D54" s="40" t="s">
        <v>7</v>
      </c>
      <c r="E54" s="20">
        <f>SUM(F54:L54)</f>
        <v>0</v>
      </c>
      <c r="F54" s="20">
        <f t="shared" ref="F54:L54" si="20">F28</f>
        <v>0</v>
      </c>
      <c r="G54" s="20">
        <f t="shared" si="20"/>
        <v>0</v>
      </c>
      <c r="H54" s="20">
        <f t="shared" si="20"/>
        <v>0</v>
      </c>
      <c r="I54" s="20">
        <f t="shared" si="20"/>
        <v>0</v>
      </c>
      <c r="J54" s="20">
        <f t="shared" si="20"/>
        <v>0</v>
      </c>
      <c r="K54" s="20">
        <f t="shared" si="20"/>
        <v>0</v>
      </c>
      <c r="L54" s="20">
        <f t="shared" si="20"/>
        <v>0</v>
      </c>
      <c r="M54" s="5"/>
    </row>
    <row r="55" spans="1:13" s="6" customFormat="1" ht="18.75" x14ac:dyDescent="0.2">
      <c r="A55" s="132"/>
      <c r="B55" s="133"/>
      <c r="C55" s="137"/>
      <c r="D55" s="100" t="s">
        <v>113</v>
      </c>
      <c r="E55" s="20">
        <f>SUM(F55:L55)</f>
        <v>34849.988669999999</v>
      </c>
      <c r="F55" s="20">
        <f t="shared" ref="F55:L56" si="21">F42</f>
        <v>4150.1286300000011</v>
      </c>
      <c r="G55" s="20">
        <f t="shared" si="21"/>
        <v>2934.4107100000001</v>
      </c>
      <c r="H55" s="20">
        <f t="shared" si="21"/>
        <v>2911.7649299999998</v>
      </c>
      <c r="I55" s="20">
        <f t="shared" si="21"/>
        <v>4493.6844000000001</v>
      </c>
      <c r="J55" s="20">
        <f t="shared" si="21"/>
        <v>2545</v>
      </c>
      <c r="K55" s="20">
        <f t="shared" si="21"/>
        <v>2545</v>
      </c>
      <c r="L55" s="20">
        <f t="shared" si="21"/>
        <v>15270</v>
      </c>
    </row>
    <row r="56" spans="1:13" s="6" customFormat="1" ht="18.75" x14ac:dyDescent="0.2">
      <c r="A56" s="134"/>
      <c r="B56" s="135"/>
      <c r="C56" s="138"/>
      <c r="D56" s="40" t="s">
        <v>8</v>
      </c>
      <c r="E56" s="20">
        <f>E43</f>
        <v>0</v>
      </c>
      <c r="F56" s="20">
        <f t="shared" si="21"/>
        <v>0</v>
      </c>
      <c r="G56" s="20">
        <f t="shared" si="21"/>
        <v>0</v>
      </c>
      <c r="H56" s="20">
        <f t="shared" si="21"/>
        <v>0</v>
      </c>
      <c r="I56" s="20">
        <f t="shared" si="21"/>
        <v>0</v>
      </c>
      <c r="J56" s="20">
        <f t="shared" si="21"/>
        <v>0</v>
      </c>
      <c r="K56" s="20">
        <f t="shared" si="21"/>
        <v>0</v>
      </c>
      <c r="L56" s="20">
        <f t="shared" si="21"/>
        <v>0</v>
      </c>
    </row>
    <row r="57" spans="1:13" ht="18.75" x14ac:dyDescent="0.2">
      <c r="A57" s="144" t="s">
        <v>12</v>
      </c>
      <c r="B57" s="145"/>
      <c r="C57" s="38"/>
      <c r="D57" s="38"/>
      <c r="E57" s="23"/>
      <c r="F57" s="39"/>
      <c r="G57" s="24"/>
      <c r="H57" s="24"/>
      <c r="I57" s="24"/>
      <c r="J57" s="38"/>
      <c r="K57" s="38"/>
      <c r="L57" s="38"/>
      <c r="M57" s="4"/>
    </row>
    <row r="58" spans="1:13" ht="18.75" customHeight="1" x14ac:dyDescent="0.2">
      <c r="A58" s="101" t="s">
        <v>36</v>
      </c>
      <c r="B58" s="102"/>
      <c r="C58" s="107"/>
      <c r="D58" s="19" t="s">
        <v>5</v>
      </c>
      <c r="E58" s="23">
        <f t="shared" ref="E58:E69" si="22">SUM(F58:L58)</f>
        <v>0</v>
      </c>
      <c r="F58" s="24">
        <f>SUM(F60:F63)</f>
        <v>0</v>
      </c>
      <c r="G58" s="24">
        <f>SUM(G60:G63)</f>
        <v>0</v>
      </c>
      <c r="H58" s="24">
        <f>SUM(H60:H63)</f>
        <v>0</v>
      </c>
      <c r="I58" s="24">
        <f>SUM(I60:I63)</f>
        <v>0</v>
      </c>
      <c r="J58" s="38"/>
      <c r="K58" s="38"/>
      <c r="L58" s="38"/>
      <c r="M58" s="4"/>
    </row>
    <row r="59" spans="1:13" ht="18.75" x14ac:dyDescent="0.2">
      <c r="A59" s="103"/>
      <c r="B59" s="104"/>
      <c r="C59" s="108"/>
      <c r="D59" s="19" t="s">
        <v>14</v>
      </c>
      <c r="E59" s="23">
        <f t="shared" si="22"/>
        <v>0</v>
      </c>
      <c r="F59" s="24"/>
      <c r="G59" s="24"/>
      <c r="H59" s="24"/>
      <c r="I59" s="24"/>
      <c r="J59" s="38"/>
      <c r="K59" s="38"/>
      <c r="L59" s="38"/>
      <c r="M59" s="4"/>
    </row>
    <row r="60" spans="1:13" ht="18.75" x14ac:dyDescent="0.2">
      <c r="A60" s="103"/>
      <c r="B60" s="104"/>
      <c r="C60" s="108"/>
      <c r="D60" s="19" t="s">
        <v>6</v>
      </c>
      <c r="E60" s="23">
        <f t="shared" si="22"/>
        <v>0</v>
      </c>
      <c r="F60" s="24">
        <v>0</v>
      </c>
      <c r="G60" s="24">
        <v>0</v>
      </c>
      <c r="H60" s="24">
        <v>0</v>
      </c>
      <c r="I60" s="24">
        <v>0</v>
      </c>
      <c r="J60" s="38"/>
      <c r="K60" s="38"/>
      <c r="L60" s="38"/>
      <c r="M60" s="4"/>
    </row>
    <row r="61" spans="1:13" ht="18.75" x14ac:dyDescent="0.2">
      <c r="A61" s="103"/>
      <c r="B61" s="104"/>
      <c r="C61" s="108"/>
      <c r="D61" s="19" t="s">
        <v>7</v>
      </c>
      <c r="E61" s="23">
        <f t="shared" si="22"/>
        <v>0</v>
      </c>
      <c r="F61" s="24">
        <v>0</v>
      </c>
      <c r="G61" s="24">
        <v>0</v>
      </c>
      <c r="H61" s="24">
        <v>0</v>
      </c>
      <c r="I61" s="24">
        <v>0</v>
      </c>
      <c r="J61" s="38"/>
      <c r="K61" s="38"/>
      <c r="L61" s="38"/>
      <c r="M61" s="4"/>
    </row>
    <row r="62" spans="1:13" ht="18.75" x14ac:dyDescent="0.2">
      <c r="A62" s="103"/>
      <c r="B62" s="104"/>
      <c r="C62" s="108"/>
      <c r="D62" s="99" t="s">
        <v>113</v>
      </c>
      <c r="E62" s="23">
        <f t="shared" si="22"/>
        <v>0</v>
      </c>
      <c r="F62" s="24">
        <v>0</v>
      </c>
      <c r="G62" s="24">
        <v>0</v>
      </c>
      <c r="H62" s="24">
        <v>0</v>
      </c>
      <c r="I62" s="24">
        <v>0</v>
      </c>
      <c r="J62" s="38"/>
      <c r="K62" s="38"/>
      <c r="L62" s="38"/>
      <c r="M62" s="4"/>
    </row>
    <row r="63" spans="1:13" ht="18.75" x14ac:dyDescent="0.2">
      <c r="A63" s="105"/>
      <c r="B63" s="106"/>
      <c r="C63" s="109"/>
      <c r="D63" s="19" t="s">
        <v>8</v>
      </c>
      <c r="E63" s="23">
        <f t="shared" si="22"/>
        <v>0</v>
      </c>
      <c r="F63" s="24">
        <v>0</v>
      </c>
      <c r="G63" s="24">
        <v>0</v>
      </c>
      <c r="H63" s="24">
        <v>0</v>
      </c>
      <c r="I63" s="24">
        <v>0</v>
      </c>
      <c r="J63" s="38"/>
      <c r="K63" s="38"/>
      <c r="L63" s="38"/>
      <c r="M63" s="4"/>
    </row>
    <row r="64" spans="1:13" s="8" customFormat="1" ht="18.75" customHeight="1" x14ac:dyDescent="0.2">
      <c r="A64" s="130" t="s">
        <v>37</v>
      </c>
      <c r="B64" s="131"/>
      <c r="C64" s="136"/>
      <c r="D64" s="37" t="s">
        <v>5</v>
      </c>
      <c r="E64" s="23">
        <f t="shared" si="22"/>
        <v>34849.988669999999</v>
      </c>
      <c r="F64" s="23">
        <f>SUM(F65:F69)</f>
        <v>4150.1286300000011</v>
      </c>
      <c r="G64" s="23">
        <f>SUM(G66:G69)</f>
        <v>2934.4107100000001</v>
      </c>
      <c r="H64" s="23">
        <f>SUM(H66:H69)</f>
        <v>2911.7649299999998</v>
      </c>
      <c r="I64" s="23">
        <f>SUM(I66:I69)</f>
        <v>4493.6844000000001</v>
      </c>
      <c r="J64" s="23">
        <f t="shared" ref="J64:L64" si="23">SUM(J66:J69)</f>
        <v>2545</v>
      </c>
      <c r="K64" s="23">
        <f t="shared" si="23"/>
        <v>2545</v>
      </c>
      <c r="L64" s="23">
        <f t="shared" si="23"/>
        <v>15270</v>
      </c>
      <c r="M64" s="7"/>
    </row>
    <row r="65" spans="1:13" s="6" customFormat="1" ht="18.75" x14ac:dyDescent="0.2">
      <c r="A65" s="132"/>
      <c r="B65" s="133"/>
      <c r="C65" s="137"/>
      <c r="D65" s="40" t="s">
        <v>14</v>
      </c>
      <c r="E65" s="20">
        <f t="shared" si="22"/>
        <v>0</v>
      </c>
      <c r="F65" s="20">
        <f>F39</f>
        <v>0</v>
      </c>
      <c r="G65" s="20">
        <f t="shared" ref="G65:L65" si="24">G39</f>
        <v>0</v>
      </c>
      <c r="H65" s="20">
        <f t="shared" si="24"/>
        <v>0</v>
      </c>
      <c r="I65" s="20">
        <f t="shared" si="24"/>
        <v>0</v>
      </c>
      <c r="J65" s="20">
        <f t="shared" si="24"/>
        <v>0</v>
      </c>
      <c r="K65" s="20">
        <f t="shared" si="24"/>
        <v>0</v>
      </c>
      <c r="L65" s="20">
        <f t="shared" si="24"/>
        <v>0</v>
      </c>
      <c r="M65" s="5"/>
    </row>
    <row r="66" spans="1:13" s="6" customFormat="1" ht="18.75" x14ac:dyDescent="0.2">
      <c r="A66" s="132"/>
      <c r="B66" s="133"/>
      <c r="C66" s="137"/>
      <c r="D66" s="40" t="s">
        <v>6</v>
      </c>
      <c r="E66" s="20">
        <f t="shared" si="22"/>
        <v>0</v>
      </c>
      <c r="F66" s="20">
        <f t="shared" ref="F66:L66" si="25">F40</f>
        <v>0</v>
      </c>
      <c r="G66" s="20">
        <f t="shared" si="25"/>
        <v>0</v>
      </c>
      <c r="H66" s="20">
        <f t="shared" si="25"/>
        <v>0</v>
      </c>
      <c r="I66" s="20">
        <f t="shared" si="25"/>
        <v>0</v>
      </c>
      <c r="J66" s="20">
        <f t="shared" si="25"/>
        <v>0</v>
      </c>
      <c r="K66" s="20">
        <f t="shared" si="25"/>
        <v>0</v>
      </c>
      <c r="L66" s="20">
        <f t="shared" si="25"/>
        <v>0</v>
      </c>
      <c r="M66" s="5"/>
    </row>
    <row r="67" spans="1:13" s="6" customFormat="1" ht="18.75" x14ac:dyDescent="0.2">
      <c r="A67" s="132"/>
      <c r="B67" s="133"/>
      <c r="C67" s="137"/>
      <c r="D67" s="40" t="s">
        <v>7</v>
      </c>
      <c r="E67" s="20">
        <f t="shared" si="22"/>
        <v>0</v>
      </c>
      <c r="F67" s="20">
        <f t="shared" ref="F67:L67" si="26">F41</f>
        <v>0</v>
      </c>
      <c r="G67" s="20">
        <f t="shared" si="26"/>
        <v>0</v>
      </c>
      <c r="H67" s="20">
        <f t="shared" si="26"/>
        <v>0</v>
      </c>
      <c r="I67" s="20">
        <f t="shared" si="26"/>
        <v>0</v>
      </c>
      <c r="J67" s="20">
        <f t="shared" si="26"/>
        <v>0</v>
      </c>
      <c r="K67" s="20">
        <f t="shared" si="26"/>
        <v>0</v>
      </c>
      <c r="L67" s="20">
        <f t="shared" si="26"/>
        <v>0</v>
      </c>
      <c r="M67" s="5"/>
    </row>
    <row r="68" spans="1:13" s="6" customFormat="1" ht="18.75" x14ac:dyDescent="0.2">
      <c r="A68" s="132"/>
      <c r="B68" s="133"/>
      <c r="C68" s="137"/>
      <c r="D68" s="100" t="s">
        <v>113</v>
      </c>
      <c r="E68" s="20">
        <f t="shared" si="22"/>
        <v>34849.988669999999</v>
      </c>
      <c r="F68" s="20">
        <f t="shared" ref="F68:L68" si="27">F42</f>
        <v>4150.1286300000011</v>
      </c>
      <c r="G68" s="20">
        <f>G42</f>
        <v>2934.4107100000001</v>
      </c>
      <c r="H68" s="20">
        <f t="shared" si="27"/>
        <v>2911.7649299999998</v>
      </c>
      <c r="I68" s="20">
        <f t="shared" si="27"/>
        <v>4493.6844000000001</v>
      </c>
      <c r="J68" s="20">
        <f t="shared" si="27"/>
        <v>2545</v>
      </c>
      <c r="K68" s="20">
        <f t="shared" si="27"/>
        <v>2545</v>
      </c>
      <c r="L68" s="20">
        <f t="shared" si="27"/>
        <v>15270</v>
      </c>
    </row>
    <row r="69" spans="1:13" s="6" customFormat="1" ht="18.75" x14ac:dyDescent="0.2">
      <c r="A69" s="134"/>
      <c r="B69" s="135"/>
      <c r="C69" s="138"/>
      <c r="D69" s="40" t="s">
        <v>8</v>
      </c>
      <c r="E69" s="20">
        <f t="shared" si="22"/>
        <v>0</v>
      </c>
      <c r="F69" s="20">
        <f t="shared" ref="F69:L69" si="28">F43</f>
        <v>0</v>
      </c>
      <c r="G69" s="20">
        <f t="shared" si="28"/>
        <v>0</v>
      </c>
      <c r="H69" s="20">
        <f t="shared" si="28"/>
        <v>0</v>
      </c>
      <c r="I69" s="20">
        <f t="shared" si="28"/>
        <v>0</v>
      </c>
      <c r="J69" s="20">
        <f t="shared" si="28"/>
        <v>0</v>
      </c>
      <c r="K69" s="20">
        <f t="shared" si="28"/>
        <v>0</v>
      </c>
      <c r="L69" s="20">
        <f t="shared" si="28"/>
        <v>0</v>
      </c>
    </row>
    <row r="70" spans="1:13" s="6" customFormat="1" ht="18.75" x14ac:dyDescent="0.2">
      <c r="A70" s="146" t="s">
        <v>12</v>
      </c>
      <c r="B70" s="146"/>
      <c r="C70" s="41"/>
      <c r="D70" s="41"/>
      <c r="E70" s="20"/>
      <c r="F70" s="20">
        <f t="shared" ref="F70:L70" si="29">F57</f>
        <v>0</v>
      </c>
      <c r="G70" s="20">
        <f t="shared" si="29"/>
        <v>0</v>
      </c>
      <c r="H70" s="20">
        <f t="shared" si="29"/>
        <v>0</v>
      </c>
      <c r="I70" s="20">
        <f t="shared" si="29"/>
        <v>0</v>
      </c>
      <c r="J70" s="20">
        <f t="shared" si="29"/>
        <v>0</v>
      </c>
      <c r="K70" s="20">
        <f t="shared" si="29"/>
        <v>0</v>
      </c>
      <c r="L70" s="20">
        <f t="shared" si="29"/>
        <v>0</v>
      </c>
    </row>
    <row r="71" spans="1:13" ht="18.75" x14ac:dyDescent="0.2">
      <c r="A71" s="124" t="s">
        <v>25</v>
      </c>
      <c r="B71" s="125"/>
      <c r="C71" s="113"/>
      <c r="D71" s="22" t="s">
        <v>5</v>
      </c>
      <c r="E71" s="23">
        <f t="shared" ref="E71:E82" si="30">SUM(F71:L71)</f>
        <v>16822.10802</v>
      </c>
      <c r="F71" s="24">
        <f>SUM(F73:F76)</f>
        <v>2579.3000000000002</v>
      </c>
      <c r="G71" s="24">
        <f>SUM(G73:G76)</f>
        <v>2318.7482500000001</v>
      </c>
      <c r="H71" s="24">
        <f t="shared" ref="H71:L71" si="31">SUM(H73:H76)</f>
        <v>2010.2859199999998</v>
      </c>
      <c r="I71" s="24">
        <f t="shared" si="31"/>
        <v>1913.77385</v>
      </c>
      <c r="J71" s="24">
        <f t="shared" si="31"/>
        <v>1000</v>
      </c>
      <c r="K71" s="24">
        <f t="shared" si="31"/>
        <v>1000</v>
      </c>
      <c r="L71" s="24">
        <f t="shared" si="31"/>
        <v>6000</v>
      </c>
    </row>
    <row r="72" spans="1:13" ht="18.75" x14ac:dyDescent="0.2">
      <c r="A72" s="126"/>
      <c r="B72" s="127"/>
      <c r="C72" s="113"/>
      <c r="D72" s="19" t="s">
        <v>14</v>
      </c>
      <c r="E72" s="23">
        <f t="shared" si="30"/>
        <v>0</v>
      </c>
      <c r="F72" s="21">
        <f t="shared" ref="F72" si="32">F9+F21+F33</f>
        <v>0</v>
      </c>
      <c r="G72" s="24">
        <f t="shared" ref="G72:L72" si="33">G9+G21</f>
        <v>0</v>
      </c>
      <c r="H72" s="24">
        <f t="shared" si="33"/>
        <v>0</v>
      </c>
      <c r="I72" s="24">
        <f t="shared" si="33"/>
        <v>0</v>
      </c>
      <c r="J72" s="24">
        <f t="shared" si="33"/>
        <v>0</v>
      </c>
      <c r="K72" s="24">
        <f t="shared" si="33"/>
        <v>0</v>
      </c>
      <c r="L72" s="24">
        <f t="shared" si="33"/>
        <v>0</v>
      </c>
    </row>
    <row r="73" spans="1:13" ht="18.75" x14ac:dyDescent="0.2">
      <c r="A73" s="126"/>
      <c r="B73" s="127"/>
      <c r="C73" s="113"/>
      <c r="D73" s="19" t="s">
        <v>6</v>
      </c>
      <c r="E73" s="20">
        <f t="shared" si="30"/>
        <v>0</v>
      </c>
      <c r="F73" s="21">
        <f t="shared" ref="F73" si="34">F10+F22+F34</f>
        <v>0</v>
      </c>
      <c r="G73" s="24">
        <f t="shared" ref="G73:L73" si="35">G10+G22</f>
        <v>0</v>
      </c>
      <c r="H73" s="24">
        <f t="shared" si="35"/>
        <v>0</v>
      </c>
      <c r="I73" s="24">
        <f t="shared" si="35"/>
        <v>0</v>
      </c>
      <c r="J73" s="24">
        <f t="shared" si="35"/>
        <v>0</v>
      </c>
      <c r="K73" s="24">
        <f t="shared" si="35"/>
        <v>0</v>
      </c>
      <c r="L73" s="24">
        <f t="shared" si="35"/>
        <v>0</v>
      </c>
    </row>
    <row r="74" spans="1:13" ht="18.75" x14ac:dyDescent="0.2">
      <c r="A74" s="126"/>
      <c r="B74" s="127"/>
      <c r="C74" s="113"/>
      <c r="D74" s="19" t="s">
        <v>7</v>
      </c>
      <c r="E74" s="20">
        <f t="shared" si="30"/>
        <v>0</v>
      </c>
      <c r="F74" s="21">
        <f t="shared" ref="F74" si="36">F11+F23+F35</f>
        <v>0</v>
      </c>
      <c r="G74" s="24">
        <f t="shared" ref="G74:L74" si="37">G11+G23+G29</f>
        <v>0</v>
      </c>
      <c r="H74" s="24">
        <f t="shared" si="37"/>
        <v>0</v>
      </c>
      <c r="I74" s="24">
        <f t="shared" si="37"/>
        <v>0</v>
      </c>
      <c r="J74" s="24">
        <f t="shared" si="37"/>
        <v>0</v>
      </c>
      <c r="K74" s="24">
        <f t="shared" si="37"/>
        <v>0</v>
      </c>
      <c r="L74" s="24">
        <f t="shared" si="37"/>
        <v>0</v>
      </c>
    </row>
    <row r="75" spans="1:13" ht="18.75" x14ac:dyDescent="0.2">
      <c r="A75" s="126"/>
      <c r="B75" s="127"/>
      <c r="C75" s="113"/>
      <c r="D75" s="99" t="s">
        <v>113</v>
      </c>
      <c r="E75" s="20">
        <f t="shared" si="30"/>
        <v>16822.10802</v>
      </c>
      <c r="F75" s="21">
        <f t="shared" ref="F75:L76" si="38">F12+F24+F36</f>
        <v>2579.3000000000002</v>
      </c>
      <c r="G75" s="21">
        <f t="shared" si="38"/>
        <v>2318.7482500000001</v>
      </c>
      <c r="H75" s="21">
        <f t="shared" si="38"/>
        <v>2010.2859199999998</v>
      </c>
      <c r="I75" s="21">
        <f>I12+I24+I36</f>
        <v>1913.77385</v>
      </c>
      <c r="J75" s="21">
        <f t="shared" si="38"/>
        <v>1000</v>
      </c>
      <c r="K75" s="21">
        <f t="shared" si="38"/>
        <v>1000</v>
      </c>
      <c r="L75" s="21">
        <f t="shared" si="38"/>
        <v>6000</v>
      </c>
    </row>
    <row r="76" spans="1:13" ht="18.75" x14ac:dyDescent="0.2">
      <c r="A76" s="128"/>
      <c r="B76" s="129"/>
      <c r="C76" s="113"/>
      <c r="D76" s="19" t="s">
        <v>8</v>
      </c>
      <c r="E76" s="20">
        <f t="shared" si="30"/>
        <v>0</v>
      </c>
      <c r="F76" s="21">
        <f t="shared" si="38"/>
        <v>0</v>
      </c>
      <c r="G76" s="21">
        <f t="shared" si="38"/>
        <v>0</v>
      </c>
      <c r="H76" s="21">
        <f t="shared" si="38"/>
        <v>0</v>
      </c>
      <c r="I76" s="21">
        <f t="shared" si="38"/>
        <v>0</v>
      </c>
      <c r="J76" s="21">
        <f t="shared" si="38"/>
        <v>0</v>
      </c>
      <c r="K76" s="21">
        <f t="shared" si="38"/>
        <v>0</v>
      </c>
      <c r="L76" s="21">
        <f t="shared" si="38"/>
        <v>0</v>
      </c>
    </row>
    <row r="77" spans="1:13" ht="18.75" x14ac:dyDescent="0.2">
      <c r="A77" s="124" t="s">
        <v>13</v>
      </c>
      <c r="B77" s="125"/>
      <c r="C77" s="113"/>
      <c r="D77" s="22" t="s">
        <v>5</v>
      </c>
      <c r="E77" s="23">
        <f t="shared" si="30"/>
        <v>18027.880649999999</v>
      </c>
      <c r="F77" s="24">
        <f>SUM(F78:F82)</f>
        <v>1570.8286300000004</v>
      </c>
      <c r="G77" s="24">
        <f>SUM(G78:G82)</f>
        <v>615.66246000000012</v>
      </c>
      <c r="H77" s="24">
        <f t="shared" ref="H77:L77" si="39">SUM(H78:H82)</f>
        <v>901.47901000000002</v>
      </c>
      <c r="I77" s="24">
        <f t="shared" si="39"/>
        <v>2579.9105500000001</v>
      </c>
      <c r="J77" s="24">
        <f t="shared" si="39"/>
        <v>1545</v>
      </c>
      <c r="K77" s="24">
        <f t="shared" si="39"/>
        <v>1545</v>
      </c>
      <c r="L77" s="24">
        <f t="shared" si="39"/>
        <v>9270</v>
      </c>
    </row>
    <row r="78" spans="1:13" ht="18.75" x14ac:dyDescent="0.2">
      <c r="A78" s="126"/>
      <c r="B78" s="127"/>
      <c r="C78" s="113"/>
      <c r="D78" s="19" t="s">
        <v>14</v>
      </c>
      <c r="E78" s="20">
        <f t="shared" si="30"/>
        <v>0</v>
      </c>
      <c r="F78" s="21">
        <f>F27</f>
        <v>0</v>
      </c>
      <c r="G78" s="21">
        <f t="shared" ref="G78:L78" si="40">G27</f>
        <v>0</v>
      </c>
      <c r="H78" s="21">
        <f t="shared" si="40"/>
        <v>0</v>
      </c>
      <c r="I78" s="21">
        <f t="shared" si="40"/>
        <v>0</v>
      </c>
      <c r="J78" s="21">
        <f t="shared" si="40"/>
        <v>0</v>
      </c>
      <c r="K78" s="21">
        <f t="shared" si="40"/>
        <v>0</v>
      </c>
      <c r="L78" s="21">
        <f t="shared" si="40"/>
        <v>0</v>
      </c>
    </row>
    <row r="79" spans="1:13" ht="18.75" x14ac:dyDescent="0.2">
      <c r="A79" s="126"/>
      <c r="B79" s="127"/>
      <c r="C79" s="113"/>
      <c r="D79" s="19" t="s">
        <v>6</v>
      </c>
      <c r="E79" s="20">
        <f t="shared" si="30"/>
        <v>0</v>
      </c>
      <c r="F79" s="21">
        <f>F28</f>
        <v>0</v>
      </c>
      <c r="G79" s="21">
        <f t="shared" ref="G79:L79" si="41">G28</f>
        <v>0</v>
      </c>
      <c r="H79" s="21">
        <f t="shared" si="41"/>
        <v>0</v>
      </c>
      <c r="I79" s="21">
        <f t="shared" si="41"/>
        <v>0</v>
      </c>
      <c r="J79" s="21">
        <f t="shared" si="41"/>
        <v>0</v>
      </c>
      <c r="K79" s="21">
        <f t="shared" si="41"/>
        <v>0</v>
      </c>
      <c r="L79" s="21">
        <f t="shared" si="41"/>
        <v>0</v>
      </c>
    </row>
    <row r="80" spans="1:13" ht="18.75" x14ac:dyDescent="0.2">
      <c r="A80" s="126"/>
      <c r="B80" s="127"/>
      <c r="C80" s="113"/>
      <c r="D80" s="19" t="s">
        <v>7</v>
      </c>
      <c r="E80" s="20">
        <f t="shared" si="30"/>
        <v>0</v>
      </c>
      <c r="F80" s="21">
        <f>F29</f>
        <v>0</v>
      </c>
      <c r="G80" s="21">
        <f t="shared" ref="G80:L80" si="42">G29</f>
        <v>0</v>
      </c>
      <c r="H80" s="21">
        <f t="shared" si="42"/>
        <v>0</v>
      </c>
      <c r="I80" s="21">
        <f t="shared" si="42"/>
        <v>0</v>
      </c>
      <c r="J80" s="21">
        <f t="shared" si="42"/>
        <v>0</v>
      </c>
      <c r="K80" s="21">
        <f t="shared" si="42"/>
        <v>0</v>
      </c>
      <c r="L80" s="21">
        <f t="shared" si="42"/>
        <v>0</v>
      </c>
    </row>
    <row r="81" spans="1:12" ht="18.75" x14ac:dyDescent="0.2">
      <c r="A81" s="126"/>
      <c r="B81" s="127"/>
      <c r="C81" s="113"/>
      <c r="D81" s="99" t="s">
        <v>113</v>
      </c>
      <c r="E81" s="20">
        <f t="shared" si="30"/>
        <v>18027.880649999999</v>
      </c>
      <c r="F81" s="21">
        <f>F30+F18</f>
        <v>1570.8286300000004</v>
      </c>
      <c r="G81" s="21">
        <f>G30</f>
        <v>615.66246000000012</v>
      </c>
      <c r="H81" s="21">
        <f t="shared" ref="H81:L81" si="43">H30</f>
        <v>901.47901000000002</v>
      </c>
      <c r="I81" s="21">
        <f>I30</f>
        <v>2579.9105500000001</v>
      </c>
      <c r="J81" s="21">
        <f t="shared" si="43"/>
        <v>1545</v>
      </c>
      <c r="K81" s="21">
        <f t="shared" si="43"/>
        <v>1545</v>
      </c>
      <c r="L81" s="21">
        <f t="shared" si="43"/>
        <v>9270</v>
      </c>
    </row>
    <row r="82" spans="1:12" ht="18.75" x14ac:dyDescent="0.2">
      <c r="A82" s="128"/>
      <c r="B82" s="129"/>
      <c r="C82" s="113"/>
      <c r="D82" s="19" t="s">
        <v>8</v>
      </c>
      <c r="E82" s="20">
        <f t="shared" si="30"/>
        <v>0</v>
      </c>
      <c r="F82" s="21">
        <f>F31</f>
        <v>0</v>
      </c>
      <c r="G82" s="21">
        <f t="shared" ref="G82:L82" si="44">G31</f>
        <v>0</v>
      </c>
      <c r="H82" s="21">
        <f t="shared" si="44"/>
        <v>0</v>
      </c>
      <c r="I82" s="21">
        <f t="shared" si="44"/>
        <v>0</v>
      </c>
      <c r="J82" s="21">
        <f t="shared" si="44"/>
        <v>0</v>
      </c>
      <c r="K82" s="21">
        <f t="shared" si="44"/>
        <v>0</v>
      </c>
      <c r="L82" s="21">
        <f t="shared" si="44"/>
        <v>0</v>
      </c>
    </row>
    <row r="84" spans="1:12" x14ac:dyDescent="0.2">
      <c r="E84" s="9"/>
    </row>
    <row r="85" spans="1:12" x14ac:dyDescent="0.2">
      <c r="E85" s="9"/>
    </row>
    <row r="86" spans="1:12" x14ac:dyDescent="0.2">
      <c r="E86" s="9"/>
    </row>
    <row r="87" spans="1:12" x14ac:dyDescent="0.2">
      <c r="E87" s="9"/>
    </row>
    <row r="88" spans="1:12" x14ac:dyDescent="0.2">
      <c r="E88" s="9"/>
    </row>
    <row r="89" spans="1:12" x14ac:dyDescent="0.2">
      <c r="E89" s="9"/>
    </row>
  </sheetData>
  <mergeCells count="37">
    <mergeCell ref="A51:B56"/>
    <mergeCell ref="C51:C5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  <mergeCell ref="A2:L2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E4:L4"/>
    <mergeCell ref="E5:L5"/>
  </mergeCells>
  <pageMargins left="1.1811023622047245" right="0.59055118110236227" top="0.59055118110236227" bottom="0.49212598425196852" header="0" footer="0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7"/>
  <sheetViews>
    <sheetView view="pageBreakPreview" topLeftCell="A16" zoomScale="90" zoomScaleNormal="100" zoomScaleSheetLayoutView="90" workbookViewId="0">
      <selection activeCell="C11" sqref="C11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4"/>
      <c r="B1" s="44"/>
      <c r="C1" s="44"/>
      <c r="D1" s="51" t="s">
        <v>45</v>
      </c>
    </row>
    <row r="2" spans="1:4" x14ac:dyDescent="0.2">
      <c r="A2" s="154" t="s">
        <v>46</v>
      </c>
      <c r="B2" s="154"/>
      <c r="C2" s="154"/>
      <c r="D2" s="154"/>
    </row>
    <row r="4" spans="1:4" ht="105.75" customHeight="1" x14ac:dyDescent="0.2">
      <c r="A4" s="45" t="s">
        <v>27</v>
      </c>
      <c r="B4" s="45" t="s">
        <v>47</v>
      </c>
      <c r="C4" s="45" t="s">
        <v>48</v>
      </c>
      <c r="D4" s="45" t="s">
        <v>49</v>
      </c>
    </row>
    <row r="5" spans="1:4" x14ac:dyDescent="0.2">
      <c r="A5" s="46">
        <v>1</v>
      </c>
      <c r="B5" s="46">
        <v>2</v>
      </c>
      <c r="C5" s="46">
        <v>3</v>
      </c>
      <c r="D5" s="46">
        <v>4</v>
      </c>
    </row>
    <row r="6" spans="1:4" x14ac:dyDescent="0.2">
      <c r="A6" s="153" t="s">
        <v>53</v>
      </c>
      <c r="B6" s="153"/>
      <c r="C6" s="153"/>
      <c r="D6" s="153"/>
    </row>
    <row r="7" spans="1:4" x14ac:dyDescent="0.2">
      <c r="A7" s="153" t="s">
        <v>54</v>
      </c>
      <c r="B7" s="153"/>
      <c r="C7" s="153"/>
      <c r="D7" s="153"/>
    </row>
    <row r="8" spans="1:4" ht="132.75" customHeight="1" x14ac:dyDescent="0.2">
      <c r="A8" s="47" t="s">
        <v>50</v>
      </c>
      <c r="B8" s="48" t="s">
        <v>115</v>
      </c>
      <c r="C8" s="48" t="s">
        <v>118</v>
      </c>
      <c r="D8" s="48" t="s">
        <v>120</v>
      </c>
    </row>
    <row r="9" spans="1:4" ht="39.75" customHeight="1" x14ac:dyDescent="0.2">
      <c r="A9" s="155" t="s">
        <v>122</v>
      </c>
      <c r="B9" s="155"/>
      <c r="C9" s="155"/>
      <c r="D9" s="155"/>
    </row>
    <row r="10" spans="1:4" x14ac:dyDescent="0.2">
      <c r="A10" s="153" t="s">
        <v>64</v>
      </c>
      <c r="B10" s="153"/>
      <c r="C10" s="153"/>
      <c r="D10" s="153"/>
    </row>
    <row r="11" spans="1:4" ht="160.5" customHeight="1" x14ac:dyDescent="0.2">
      <c r="A11" s="50" t="s">
        <v>51</v>
      </c>
      <c r="B11" s="49" t="s">
        <v>114</v>
      </c>
      <c r="C11" s="48" t="s">
        <v>117</v>
      </c>
      <c r="D11" s="48" t="s">
        <v>63</v>
      </c>
    </row>
    <row r="12" spans="1:4" ht="15" customHeight="1" x14ac:dyDescent="0.2">
      <c r="A12" s="147" t="s">
        <v>57</v>
      </c>
      <c r="B12" s="148"/>
      <c r="C12" s="148"/>
      <c r="D12" s="149"/>
    </row>
    <row r="13" spans="1:4" x14ac:dyDescent="0.2">
      <c r="A13" s="150" t="s">
        <v>55</v>
      </c>
      <c r="B13" s="151"/>
      <c r="C13" s="151"/>
      <c r="D13" s="152"/>
    </row>
    <row r="14" spans="1:4" ht="109.5" customHeight="1" x14ac:dyDescent="0.2">
      <c r="A14" s="47" t="s">
        <v>52</v>
      </c>
      <c r="B14" s="48" t="s">
        <v>56</v>
      </c>
      <c r="C14" s="48" t="s">
        <v>116</v>
      </c>
      <c r="D14" s="48"/>
    </row>
    <row r="15" spans="1:4" ht="33" customHeight="1" x14ac:dyDescent="0.2">
      <c r="A15" s="147" t="s">
        <v>58</v>
      </c>
      <c r="B15" s="148"/>
      <c r="C15" s="148"/>
      <c r="D15" s="149"/>
    </row>
    <row r="16" spans="1:4" ht="41.25" customHeight="1" x14ac:dyDescent="0.2">
      <c r="A16" s="150" t="s">
        <v>59</v>
      </c>
      <c r="B16" s="151"/>
      <c r="C16" s="151"/>
      <c r="D16" s="152"/>
    </row>
    <row r="17" spans="1:4" ht="122.25" customHeight="1" x14ac:dyDescent="0.2">
      <c r="A17" s="47" t="s">
        <v>61</v>
      </c>
      <c r="B17" s="48" t="s">
        <v>60</v>
      </c>
      <c r="C17" s="48" t="s">
        <v>119</v>
      </c>
      <c r="D17" s="48" t="s">
        <v>62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zoomScaleNormal="100" workbookViewId="0">
      <selection activeCell="D18" sqref="D18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56" t="s">
        <v>65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5.75" x14ac:dyDescent="0.25">
      <c r="A2" s="157" t="s">
        <v>66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15.75" x14ac:dyDescent="0.2">
      <c r="A3" s="158" t="s">
        <v>67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ht="15.75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5.75" x14ac:dyDescent="0.2">
      <c r="A5" s="159" t="s">
        <v>68</v>
      </c>
      <c r="B5" s="159" t="s">
        <v>69</v>
      </c>
      <c r="C5" s="159" t="s">
        <v>70</v>
      </c>
      <c r="D5" s="159" t="s">
        <v>71</v>
      </c>
      <c r="E5" s="159" t="s">
        <v>72</v>
      </c>
      <c r="F5" s="159" t="s">
        <v>73</v>
      </c>
      <c r="G5" s="159" t="s">
        <v>74</v>
      </c>
      <c r="H5" s="162" t="s">
        <v>75</v>
      </c>
      <c r="I5" s="162"/>
      <c r="J5" s="162"/>
      <c r="K5" s="162"/>
      <c r="L5" s="159" t="s">
        <v>76</v>
      </c>
      <c r="M5" s="159" t="s">
        <v>77</v>
      </c>
    </row>
    <row r="6" spans="1:13" ht="15.75" x14ac:dyDescent="0.2">
      <c r="A6" s="160"/>
      <c r="B6" s="160"/>
      <c r="C6" s="160"/>
      <c r="D6" s="160"/>
      <c r="E6" s="160"/>
      <c r="F6" s="160"/>
      <c r="G6" s="160"/>
      <c r="H6" s="162" t="s">
        <v>5</v>
      </c>
      <c r="I6" s="162" t="s">
        <v>29</v>
      </c>
      <c r="J6" s="162"/>
      <c r="K6" s="162"/>
      <c r="L6" s="160"/>
      <c r="M6" s="160"/>
    </row>
    <row r="7" spans="1:13" ht="57.75" customHeight="1" x14ac:dyDescent="0.2">
      <c r="A7" s="161"/>
      <c r="B7" s="161"/>
      <c r="C7" s="161"/>
      <c r="D7" s="161"/>
      <c r="E7" s="161"/>
      <c r="F7" s="161"/>
      <c r="G7" s="161"/>
      <c r="H7" s="162"/>
      <c r="I7" s="53" t="s">
        <v>78</v>
      </c>
      <c r="J7" s="53" t="s">
        <v>79</v>
      </c>
      <c r="K7" s="53" t="s">
        <v>80</v>
      </c>
      <c r="L7" s="161"/>
      <c r="M7" s="161"/>
    </row>
    <row r="8" spans="1:13" x14ac:dyDescent="0.2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54">
        <v>11</v>
      </c>
      <c r="L8" s="54">
        <v>12</v>
      </c>
      <c r="M8" s="54">
        <v>13</v>
      </c>
    </row>
    <row r="9" spans="1:13" ht="15.75" x14ac:dyDescent="0.2">
      <c r="A9" s="55"/>
      <c r="B9" s="56"/>
      <c r="C9" s="57"/>
      <c r="D9" s="57"/>
      <c r="E9" s="58"/>
      <c r="F9" s="57"/>
      <c r="G9" s="57"/>
      <c r="H9" s="59"/>
      <c r="I9" s="59"/>
      <c r="J9" s="60"/>
      <c r="K9" s="60"/>
      <c r="L9" s="57"/>
      <c r="M9" s="61"/>
    </row>
    <row r="10" spans="1:13" ht="15.75" x14ac:dyDescent="0.2">
      <c r="A10" s="55"/>
      <c r="B10" s="56"/>
      <c r="C10" s="57"/>
      <c r="D10" s="57"/>
      <c r="E10" s="57"/>
      <c r="F10" s="57"/>
      <c r="G10" s="57"/>
      <c r="H10" s="59"/>
      <c r="I10" s="59"/>
      <c r="J10" s="59"/>
      <c r="K10" s="59"/>
      <c r="L10" s="57"/>
      <c r="M10" s="61"/>
    </row>
    <row r="11" spans="1:13" ht="15.75" x14ac:dyDescent="0.2">
      <c r="A11" s="62"/>
      <c r="B11" s="63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workbookViewId="0">
      <selection activeCell="B6" sqref="B6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56" t="s">
        <v>81</v>
      </c>
      <c r="B1" s="156"/>
      <c r="C1" s="156"/>
      <c r="D1" s="156"/>
      <c r="E1" s="156"/>
      <c r="F1" s="156"/>
      <c r="G1" s="156"/>
    </row>
    <row r="2" spans="1:7" ht="15.75" x14ac:dyDescent="0.25">
      <c r="A2" s="157" t="s">
        <v>82</v>
      </c>
      <c r="B2" s="157"/>
      <c r="C2" s="157"/>
      <c r="D2" s="157"/>
      <c r="E2" s="157"/>
      <c r="F2" s="157"/>
      <c r="G2" s="157"/>
    </row>
    <row r="3" spans="1:7" ht="15.75" x14ac:dyDescent="0.25">
      <c r="A3" s="65"/>
      <c r="B3" s="65"/>
      <c r="C3" s="65"/>
      <c r="D3" s="65"/>
      <c r="E3" s="65"/>
      <c r="F3" s="65"/>
      <c r="G3" s="65"/>
    </row>
    <row r="4" spans="1:7" ht="63" x14ac:dyDescent="0.2">
      <c r="A4" s="74" t="s">
        <v>83</v>
      </c>
      <c r="B4" s="74" t="s">
        <v>84</v>
      </c>
      <c r="C4" s="74" t="s">
        <v>70</v>
      </c>
      <c r="D4" s="74" t="s">
        <v>85</v>
      </c>
      <c r="E4" s="74" t="s">
        <v>86</v>
      </c>
      <c r="F4" s="74" t="s">
        <v>87</v>
      </c>
      <c r="G4" s="74" t="s">
        <v>88</v>
      </c>
    </row>
    <row r="5" spans="1:7" x14ac:dyDescent="0.2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</row>
    <row r="6" spans="1:7" ht="15.75" x14ac:dyDescent="0.2">
      <c r="A6" s="67"/>
      <c r="B6" s="68"/>
      <c r="C6" s="69"/>
      <c r="D6" s="69"/>
      <c r="E6" s="69"/>
      <c r="F6" s="69"/>
      <c r="G6" s="71"/>
    </row>
    <row r="7" spans="1:7" ht="15.75" x14ac:dyDescent="0.2">
      <c r="A7" s="67"/>
      <c r="B7" s="68"/>
      <c r="C7" s="69"/>
      <c r="D7" s="69"/>
      <c r="E7" s="69"/>
      <c r="F7" s="69"/>
      <c r="G7" s="71"/>
    </row>
    <row r="8" spans="1:7" ht="15.75" x14ac:dyDescent="0.2">
      <c r="A8" s="72"/>
      <c r="B8" s="73"/>
      <c r="C8" s="70"/>
      <c r="D8" s="70"/>
      <c r="E8" s="70"/>
      <c r="F8" s="70"/>
      <c r="G8" s="71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workbookViewId="0">
      <selection activeCell="D6" sqref="D6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56" t="s">
        <v>89</v>
      </c>
      <c r="B1" s="156"/>
      <c r="C1" s="156"/>
      <c r="D1" s="156"/>
    </row>
    <row r="2" spans="1:4" ht="15.75" x14ac:dyDescent="0.25">
      <c r="A2" s="157" t="s">
        <v>90</v>
      </c>
      <c r="B2" s="157"/>
      <c r="C2" s="157"/>
      <c r="D2" s="157"/>
    </row>
    <row r="3" spans="1:4" ht="15.75" x14ac:dyDescent="0.25">
      <c r="A3" s="163" t="s">
        <v>91</v>
      </c>
      <c r="B3" s="163"/>
      <c r="C3" s="163"/>
      <c r="D3" s="163"/>
    </row>
    <row r="4" spans="1:4" ht="15.75" x14ac:dyDescent="0.25">
      <c r="A4" s="157" t="s">
        <v>92</v>
      </c>
      <c r="B4" s="157"/>
      <c r="C4" s="157"/>
      <c r="D4" s="157"/>
    </row>
    <row r="5" spans="1:4" ht="15.75" x14ac:dyDescent="0.25">
      <c r="A5" s="75"/>
      <c r="B5" s="75"/>
      <c r="C5" s="75"/>
      <c r="D5" s="75"/>
    </row>
    <row r="6" spans="1:4" ht="119.25" customHeight="1" x14ac:dyDescent="0.2">
      <c r="A6" s="83" t="s">
        <v>83</v>
      </c>
      <c r="B6" s="83" t="s">
        <v>121</v>
      </c>
      <c r="C6" s="83" t="s">
        <v>93</v>
      </c>
      <c r="D6" s="83" t="s">
        <v>94</v>
      </c>
    </row>
    <row r="7" spans="1:4" x14ac:dyDescent="0.2">
      <c r="A7" s="76">
        <v>1</v>
      </c>
      <c r="B7" s="76">
        <v>2</v>
      </c>
      <c r="C7" s="76">
        <v>3</v>
      </c>
      <c r="D7" s="76">
        <v>4</v>
      </c>
    </row>
    <row r="8" spans="1:4" ht="15.75" x14ac:dyDescent="0.2">
      <c r="A8" s="77"/>
      <c r="B8" s="78"/>
      <c r="C8" s="79"/>
      <c r="D8" s="79"/>
    </row>
    <row r="9" spans="1:4" ht="15.75" x14ac:dyDescent="0.2">
      <c r="A9" s="77"/>
      <c r="B9" s="78"/>
      <c r="C9" s="79"/>
      <c r="D9" s="79"/>
    </row>
    <row r="10" spans="1:4" ht="15.75" x14ac:dyDescent="0.2">
      <c r="A10" s="81"/>
      <c r="B10" s="82"/>
      <c r="C10" s="80"/>
      <c r="D10" s="80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zoomScaleNormal="100" workbookViewId="0">
      <selection activeCell="G15" sqref="G15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56" t="s">
        <v>95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.75" x14ac:dyDescent="0.25">
      <c r="A2" s="157" t="s">
        <v>96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.75" x14ac:dyDescent="0.2">
      <c r="A3" s="158" t="s">
        <v>97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5.75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45" customHeight="1" x14ac:dyDescent="0.2">
      <c r="A5" s="159" t="s">
        <v>83</v>
      </c>
      <c r="B5" s="159" t="s">
        <v>98</v>
      </c>
      <c r="C5" s="159" t="s">
        <v>99</v>
      </c>
      <c r="D5" s="159" t="s">
        <v>100</v>
      </c>
      <c r="E5" s="159" t="s">
        <v>101</v>
      </c>
      <c r="F5" s="162" t="s">
        <v>102</v>
      </c>
      <c r="G5" s="162"/>
      <c r="H5" s="162"/>
      <c r="I5" s="162"/>
      <c r="J5" s="162"/>
    </row>
    <row r="6" spans="1:10" ht="15.75" x14ac:dyDescent="0.2">
      <c r="A6" s="160"/>
      <c r="B6" s="160"/>
      <c r="C6" s="160"/>
      <c r="D6" s="160"/>
      <c r="E6" s="160"/>
      <c r="F6" s="162" t="s">
        <v>5</v>
      </c>
      <c r="G6" s="162" t="s">
        <v>29</v>
      </c>
      <c r="H6" s="162"/>
      <c r="I6" s="162"/>
      <c r="J6" s="162"/>
    </row>
    <row r="7" spans="1:10" ht="31.5" x14ac:dyDescent="0.2">
      <c r="A7" s="161"/>
      <c r="B7" s="161"/>
      <c r="C7" s="161"/>
      <c r="D7" s="161"/>
      <c r="E7" s="161"/>
      <c r="F7" s="162"/>
      <c r="G7" s="86" t="s">
        <v>103</v>
      </c>
      <c r="H7" s="86" t="s">
        <v>103</v>
      </c>
      <c r="I7" s="86" t="s">
        <v>103</v>
      </c>
      <c r="J7" s="86" t="s">
        <v>104</v>
      </c>
    </row>
    <row r="8" spans="1:10" x14ac:dyDescent="0.2">
      <c r="A8" s="87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87">
        <v>9</v>
      </c>
      <c r="J8" s="87">
        <v>10</v>
      </c>
    </row>
    <row r="9" spans="1:10" ht="15.75" x14ac:dyDescent="0.2">
      <c r="A9" s="90"/>
      <c r="B9" s="91"/>
      <c r="C9" s="88"/>
      <c r="D9" s="88"/>
      <c r="E9" s="89"/>
      <c r="F9" s="88"/>
      <c r="G9" s="88"/>
      <c r="H9" s="89"/>
      <c r="I9" s="89"/>
      <c r="J9" s="89"/>
    </row>
    <row r="10" spans="1:10" ht="15.75" x14ac:dyDescent="0.2">
      <c r="A10" s="90"/>
      <c r="B10" s="91"/>
      <c r="C10" s="88"/>
      <c r="D10" s="88"/>
      <c r="E10" s="88"/>
      <c r="F10" s="88"/>
      <c r="G10" s="88"/>
      <c r="H10" s="88"/>
      <c r="I10" s="88"/>
      <c r="J10" s="88"/>
    </row>
    <row r="11" spans="1:10" ht="15.75" x14ac:dyDescent="0.2">
      <c r="A11" s="90"/>
      <c r="B11" s="91"/>
      <c r="C11" s="88"/>
      <c r="D11" s="88"/>
      <c r="E11" s="88"/>
      <c r="F11" s="88"/>
      <c r="G11" s="88"/>
      <c r="H11" s="88"/>
      <c r="I11" s="88"/>
      <c r="J11" s="8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1"/>
  <sheetViews>
    <sheetView tabSelected="1" workbookViewId="0">
      <selection activeCell="H9" sqref="H9"/>
    </sheetView>
  </sheetViews>
  <sheetFormatPr defaultRowHeight="12.75" x14ac:dyDescent="0.2"/>
  <cols>
    <col min="2" max="2" width="25" customWidth="1"/>
    <col min="3" max="3" width="14.7109375" customWidth="1"/>
    <col min="11" max="11" width="14.85546875" customWidth="1"/>
  </cols>
  <sheetData>
    <row r="1" spans="1:11" ht="15" x14ac:dyDescent="0.25">
      <c r="A1" s="92"/>
      <c r="B1" s="92"/>
      <c r="C1" s="92"/>
      <c r="D1" s="92"/>
      <c r="E1" s="92"/>
      <c r="F1" s="92"/>
      <c r="G1" s="92"/>
      <c r="H1" s="92"/>
      <c r="I1" s="92"/>
      <c r="J1" s="92"/>
      <c r="K1" s="98" t="s">
        <v>105</v>
      </c>
    </row>
    <row r="2" spans="1:11" x14ac:dyDescent="0.2">
      <c r="A2" s="165" t="s">
        <v>106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</row>
    <row r="4" spans="1:11" ht="15" x14ac:dyDescent="0.25">
      <c r="A4" s="92"/>
      <c r="B4" s="97"/>
      <c r="C4" s="92"/>
      <c r="D4" s="92"/>
      <c r="E4" s="92"/>
      <c r="F4" s="92"/>
      <c r="G4" s="92"/>
      <c r="H4" s="92"/>
      <c r="I4" s="92"/>
      <c r="J4" s="92"/>
      <c r="K4" s="92"/>
    </row>
    <row r="5" spans="1:11" ht="15" x14ac:dyDescent="0.2">
      <c r="A5" s="164" t="s">
        <v>107</v>
      </c>
      <c r="B5" s="164" t="s">
        <v>108</v>
      </c>
      <c r="C5" s="164" t="s">
        <v>109</v>
      </c>
      <c r="D5" s="164" t="s">
        <v>110</v>
      </c>
      <c r="E5" s="164"/>
      <c r="F5" s="164"/>
      <c r="G5" s="164"/>
      <c r="H5" s="164"/>
      <c r="I5" s="164"/>
      <c r="J5" s="164"/>
      <c r="K5" s="164" t="s">
        <v>111</v>
      </c>
    </row>
    <row r="6" spans="1:11" ht="124.5" customHeight="1" x14ac:dyDescent="0.2">
      <c r="A6" s="164"/>
      <c r="B6" s="164"/>
      <c r="C6" s="164"/>
      <c r="D6" s="94" t="s">
        <v>3</v>
      </c>
      <c r="E6" s="94" t="s">
        <v>4</v>
      </c>
      <c r="F6" s="94" t="s">
        <v>15</v>
      </c>
      <c r="G6" s="94" t="s">
        <v>16</v>
      </c>
      <c r="H6" s="94" t="s">
        <v>17</v>
      </c>
      <c r="I6" s="94" t="s">
        <v>18</v>
      </c>
      <c r="J6" s="94" t="s">
        <v>112</v>
      </c>
      <c r="K6" s="164"/>
    </row>
    <row r="7" spans="1:11" ht="15" x14ac:dyDescent="0.2">
      <c r="A7" s="94">
        <v>1</v>
      </c>
      <c r="B7" s="94">
        <v>2</v>
      </c>
      <c r="C7" s="94">
        <v>3</v>
      </c>
      <c r="D7" s="94">
        <v>4</v>
      </c>
      <c r="E7" s="94">
        <v>5</v>
      </c>
      <c r="F7" s="94">
        <v>6</v>
      </c>
      <c r="G7" s="94">
        <v>7</v>
      </c>
      <c r="H7" s="94">
        <v>8</v>
      </c>
      <c r="I7" s="95">
        <v>9</v>
      </c>
      <c r="J7" s="94">
        <v>10</v>
      </c>
      <c r="K7" s="96">
        <v>11</v>
      </c>
    </row>
    <row r="8" spans="1:11" ht="32.450000000000003" customHeight="1" x14ac:dyDescent="0.2">
      <c r="A8" s="94"/>
      <c r="B8" s="93"/>
      <c r="C8" s="84"/>
      <c r="D8" s="64"/>
      <c r="E8" s="64"/>
      <c r="F8" s="64"/>
      <c r="G8" s="64"/>
      <c r="H8" s="64"/>
      <c r="I8" s="64"/>
      <c r="J8" s="84"/>
      <c r="K8" s="84"/>
    </row>
    <row r="9" spans="1:11" ht="36" customHeight="1" x14ac:dyDescent="0.2">
      <c r="A9" s="94"/>
      <c r="B9" s="93"/>
      <c r="C9" s="84"/>
      <c r="D9" s="64"/>
      <c r="E9" s="64"/>
      <c r="F9" s="64"/>
      <c r="G9" s="64"/>
      <c r="H9" s="64"/>
      <c r="I9" s="64"/>
      <c r="J9" s="84"/>
      <c r="K9" s="84"/>
    </row>
    <row r="10" spans="1:11" ht="31.9" customHeight="1" x14ac:dyDescent="0.2">
      <c r="A10" s="94"/>
      <c r="B10" s="93"/>
      <c r="C10" s="84"/>
      <c r="D10" s="64"/>
      <c r="E10" s="64"/>
      <c r="F10" s="64"/>
      <c r="G10" s="64"/>
      <c r="H10" s="64"/>
      <c r="I10" s="64"/>
      <c r="J10" s="84"/>
      <c r="K10" s="84"/>
    </row>
    <row r="11" spans="1:11" ht="31.9" customHeight="1" x14ac:dyDescent="0.2">
      <c r="A11" s="94"/>
      <c r="B11" s="93"/>
      <c r="C11" s="84"/>
      <c r="D11" s="64"/>
      <c r="E11" s="64"/>
      <c r="F11" s="64"/>
      <c r="G11" s="64"/>
      <c r="H11" s="64"/>
      <c r="I11" s="64"/>
      <c r="J11" s="84"/>
      <c r="K11" s="84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2022-11-16T04:15:54Z</cp:lastPrinted>
  <dcterms:created xsi:type="dcterms:W3CDTF">2017-06-27T07:14:46Z</dcterms:created>
  <dcterms:modified xsi:type="dcterms:W3CDTF">2022-11-16T04:15:56Z</dcterms:modified>
</cp:coreProperties>
</file>