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 activeTab="1"/>
  </bookViews>
  <sheets>
    <sheet name="Целевые" sheetId="4" r:id="rId1"/>
    <sheet name="Перечень " sheetId="3" r:id="rId2"/>
  </sheets>
  <calcPr calcId="125725"/>
</workbook>
</file>

<file path=xl/calcChain.xml><?xml version="1.0" encoding="utf-8"?>
<calcChain xmlns="http://schemas.openxmlformats.org/spreadsheetml/2006/main">
  <c r="E118" i="3"/>
  <c r="G92"/>
  <c r="F116"/>
  <c r="H116"/>
  <c r="H115"/>
  <c r="G115"/>
  <c r="F115"/>
  <c r="E112"/>
  <c r="E115" s="1"/>
  <c r="H111"/>
  <c r="G111"/>
  <c r="F111"/>
  <c r="E108"/>
  <c r="E111" s="1"/>
  <c r="H107"/>
  <c r="G107"/>
  <c r="F107"/>
  <c r="E107"/>
  <c r="E104"/>
  <c r="H103"/>
  <c r="G103"/>
  <c r="F103"/>
  <c r="E100"/>
  <c r="E103" s="1"/>
  <c r="H99"/>
  <c r="G99"/>
  <c r="F99"/>
  <c r="E96"/>
  <c r="E99" s="1"/>
  <c r="G16" l="1"/>
  <c r="G52"/>
  <c r="F120"/>
  <c r="H118"/>
  <c r="F118"/>
  <c r="F84"/>
  <c r="H16" l="1"/>
  <c r="G19"/>
  <c r="H23"/>
  <c r="F23"/>
  <c r="G23"/>
  <c r="F75"/>
  <c r="F11"/>
  <c r="G11"/>
  <c r="H11"/>
  <c r="E119"/>
  <c r="E85"/>
  <c r="E86"/>
  <c r="F95"/>
  <c r="G95"/>
  <c r="G116" s="1"/>
  <c r="G118" s="1"/>
  <c r="H95"/>
  <c r="F91"/>
  <c r="G91"/>
  <c r="H91"/>
  <c r="G87"/>
  <c r="H87"/>
  <c r="F83"/>
  <c r="G83"/>
  <c r="H83"/>
  <c r="F79"/>
  <c r="G79"/>
  <c r="H79"/>
  <c r="G75"/>
  <c r="H75"/>
  <c r="F71"/>
  <c r="G71"/>
  <c r="H71"/>
  <c r="G67"/>
  <c r="H67"/>
  <c r="F63"/>
  <c r="G63"/>
  <c r="H63"/>
  <c r="F59"/>
  <c r="G59"/>
  <c r="H59"/>
  <c r="G55"/>
  <c r="H55"/>
  <c r="G51"/>
  <c r="H51"/>
  <c r="G47"/>
  <c r="H47"/>
  <c r="F43"/>
  <c r="G43"/>
  <c r="H43"/>
  <c r="G39"/>
  <c r="H39"/>
  <c r="G35"/>
  <c r="H35"/>
  <c r="F31"/>
  <c r="G31"/>
  <c r="H31"/>
  <c r="F27"/>
  <c r="G27"/>
  <c r="H27"/>
  <c r="F19"/>
  <c r="G15"/>
  <c r="H15"/>
  <c r="G120" l="1"/>
  <c r="E120" s="1"/>
  <c r="H19"/>
  <c r="H120" s="1"/>
  <c r="E20"/>
  <c r="E23" s="1"/>
  <c r="E92"/>
  <c r="E95" l="1"/>
  <c r="E116" s="1"/>
  <c r="F87"/>
  <c r="E88"/>
  <c r="E91" s="1"/>
  <c r="E84"/>
  <c r="E87" s="1"/>
  <c r="F64"/>
  <c r="F67" s="1"/>
  <c r="F52"/>
  <c r="F48"/>
  <c r="F32"/>
  <c r="E56"/>
  <c r="E59" s="1"/>
  <c r="E60"/>
  <c r="E63" s="1"/>
  <c r="E64"/>
  <c r="E67" s="1"/>
  <c r="E68"/>
  <c r="E71" s="1"/>
  <c r="E76"/>
  <c r="E79" s="1"/>
  <c r="E80"/>
  <c r="E83" s="1"/>
  <c r="F12"/>
  <c r="F44"/>
  <c r="E40"/>
  <c r="E43" s="1"/>
  <c r="E28"/>
  <c r="E31" s="1"/>
  <c r="E24"/>
  <c r="E27" s="1"/>
  <c r="E16"/>
  <c r="E8"/>
  <c r="E11" s="1"/>
  <c r="E19" l="1"/>
  <c r="E12"/>
  <c r="E15" s="1"/>
  <c r="F15"/>
  <c r="E48"/>
  <c r="E51" s="1"/>
  <c r="F51"/>
  <c r="E36"/>
  <c r="E39" s="1"/>
  <c r="F39"/>
  <c r="E44"/>
  <c r="E47" s="1"/>
  <c r="F47"/>
  <c r="E32"/>
  <c r="E35" s="1"/>
  <c r="F35"/>
  <c r="E52"/>
  <c r="E55" s="1"/>
  <c r="F55"/>
  <c r="E72"/>
  <c r="E75" s="1"/>
</calcChain>
</file>

<file path=xl/sharedStrings.xml><?xml version="1.0" encoding="utf-8"?>
<sst xmlns="http://schemas.openxmlformats.org/spreadsheetml/2006/main" count="201" uniqueCount="63">
  <si>
    <t>Мероприятия муниципальной программы</t>
  </si>
  <si>
    <t>Ответственный исполнитель/ соисполнитель</t>
  </si>
  <si>
    <t xml:space="preserve">Финансовые затраты </t>
  </si>
  <si>
    <t xml:space="preserve">всего </t>
  </si>
  <si>
    <t xml:space="preserve">в том числе </t>
  </si>
  <si>
    <t>Бюджет городского поселения Пойковский</t>
  </si>
  <si>
    <t xml:space="preserve">Обслуживание электрооборудования по объектам </t>
  </si>
  <si>
    <t xml:space="preserve">Выполнение робот по благоустройству территории в рамках проведения праздничных мероприятий  </t>
  </si>
  <si>
    <t xml:space="preserve">Противопаводковые мероприятия </t>
  </si>
  <si>
    <t>2014 год</t>
  </si>
  <si>
    <t>2015 год</t>
  </si>
  <si>
    <t>2016 год</t>
  </si>
  <si>
    <t>Премирование по конкурсу «А у нас во дворе»</t>
  </si>
  <si>
    <t>№ п/п</t>
  </si>
  <si>
    <t>Источники финансирования, тыс.руб.</t>
  </si>
  <si>
    <t>Итого:</t>
  </si>
  <si>
    <t>МКУ «Служба ЖКХ и благоустройства гп.Пойковский»</t>
  </si>
  <si>
    <t xml:space="preserve">Перечень программных мероприятий </t>
  </si>
  <si>
    <t>1.</t>
  </si>
  <si>
    <t xml:space="preserve">Целевые показатели муниципальной програмы </t>
  </si>
  <si>
    <t xml:space="preserve">Наименование показателей результатов </t>
  </si>
  <si>
    <t xml:space="preserve">Базовый показатель на начало реализации муниципальной программы </t>
  </si>
  <si>
    <t xml:space="preserve">Целевое значение показателя на момент окончания действия муниципальной программы </t>
  </si>
  <si>
    <t xml:space="preserve">Значение показателей по годам </t>
  </si>
  <si>
    <t xml:space="preserve">Показатели непосредственных результатов </t>
  </si>
  <si>
    <t>2.</t>
  </si>
  <si>
    <t xml:space="preserve">Показатели конечных результатов </t>
  </si>
  <si>
    <t>Повышения уровня условий жизни населения , сохранении природы на территориях городского поселения.</t>
  </si>
  <si>
    <t>Обеспечение дворовых территортий жилых домов безопасным, современным спортивным и игровым оборудованием, детскими игровыми комплексами.</t>
  </si>
  <si>
    <t>Ежегодное увеличение объемов озеленения цветочного оформления территории городского поселения Пойковский.</t>
  </si>
  <si>
    <t xml:space="preserve"> Благоустройство
</t>
  </si>
  <si>
    <t>Подготовка к участию в конкурсе "Самый благоустроенный город, поселок, село»</t>
  </si>
  <si>
    <t xml:space="preserve">Ремонт площади «Променад», с установкой светильников и установкой остановочного комплекса </t>
  </si>
  <si>
    <t>Посадка цветов и кустарников на территории поселения</t>
  </si>
  <si>
    <t xml:space="preserve">Повышения уровня культуры жителей поселения, приобщения подрастающего поколения к решению экологических проблем, бережному отношению к объектам благоустройства   </t>
  </si>
  <si>
    <t>Ремонт детского парка «Югра-парк»</t>
  </si>
  <si>
    <t>Задача муниципальной программы :Создание системы комплексного благоустройства поселения, направленной на улучшение  качества жизни населения городского поселения Пойковский.</t>
  </si>
  <si>
    <t>Оказание услуг по содержанию объектов, расположенных на территории городского поселения Пойковский: детский парк «Югра-парк», КПК «Югра», сквер и фонтан в 4 микрорайоне, площадь «Променад» в 3 микрорайоне, внутрипоселковые дороги и прилегающие газоны в 2014 году.</t>
  </si>
  <si>
    <t>Выполнение работ по ликвидации несанкционированных свалок</t>
  </si>
  <si>
    <t>Выполнение работ по монтажу табличек (расписание автобусов)</t>
  </si>
  <si>
    <t>Устройство детского игрового комплекса</t>
  </si>
  <si>
    <t>Устройство ограждения детской площадки</t>
  </si>
  <si>
    <t>Снос домов и бесхозных строений  (балочных массивов)</t>
  </si>
  <si>
    <t>Ремонт сцены 4 мкр.</t>
  </si>
  <si>
    <t xml:space="preserve">Снос домов ( 3 микр.дом 60; СУБР 17\2) </t>
  </si>
  <si>
    <t xml:space="preserve"> Приобретение, монтаж и демонтаж исскуственной елки и светодиодных иллюминаций в 2014 году</t>
  </si>
  <si>
    <t>Устройстао зимнего городка, разборка зимнего городка</t>
  </si>
  <si>
    <t>Мероприятия  по благоустройству празднования 70-й годовщины Победы в ВОВ 1941-1945 гг"</t>
  </si>
  <si>
    <t>из них:</t>
  </si>
  <si>
    <t>за счет средств бюджета  автономного  округа</t>
  </si>
  <si>
    <t xml:space="preserve">за счет средств бюджета  городского поселения </t>
  </si>
  <si>
    <t xml:space="preserve">Бюджет Нефт. Района </t>
  </si>
  <si>
    <t>Бюджет автономного округа</t>
  </si>
  <si>
    <t>за счет бюджета Нефтеюганского района</t>
  </si>
  <si>
    <t>Оказание услуг по содержанию объектов городского поселения Пойковский  в 2015</t>
  </si>
  <si>
    <t xml:space="preserve">Ремонт детских площадок  </t>
  </si>
  <si>
    <t>Ремонт фонтана сквер 4 мкр.</t>
  </si>
  <si>
    <t xml:space="preserve">Цели муниципальной программы: обеспечение безопасных и благоприятных условий проживания граждан. </t>
  </si>
  <si>
    <t>Услуги фотографа</t>
  </si>
  <si>
    <t>Оказание ритуальных услуг (транспортные услуги)</t>
  </si>
  <si>
    <t>Ограждение детских площадок</t>
  </si>
  <si>
    <t>Приобретение материальных запасов (фотоаппарат, лазерная рулетка)</t>
  </si>
  <si>
    <t>Приобретение материальных запасов (баннер, новогодние игрушки, таблички расписания)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</si>
</sst>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1"/>
      <color theme="1"/>
      <name val="Calibri"/>
      <family val="2"/>
      <scheme val="minor"/>
    </font>
    <font>
      <sz val="1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5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4" fontId="1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"/>
  <sheetViews>
    <sheetView workbookViewId="0">
      <selection activeCell="B14" sqref="B14"/>
    </sheetView>
  </sheetViews>
  <sheetFormatPr defaultRowHeight="15"/>
  <cols>
    <col min="1" max="1" width="9.140625" style="1"/>
    <col min="2" max="2" width="43.7109375" style="1" customWidth="1"/>
    <col min="3" max="3" width="23.7109375" style="2" customWidth="1"/>
    <col min="4" max="4" width="16.42578125" style="2" customWidth="1"/>
    <col min="5" max="5" width="17.140625" style="2" customWidth="1"/>
    <col min="6" max="6" width="16.42578125" style="2" customWidth="1"/>
    <col min="7" max="7" width="26.42578125" style="2" customWidth="1"/>
    <col min="8" max="10" width="16.42578125" style="2" customWidth="1"/>
    <col min="11" max="16384" width="9.140625" style="1"/>
  </cols>
  <sheetData>
    <row r="1" spans="1:10" ht="16.5">
      <c r="E1" s="33"/>
      <c r="F1" s="33"/>
      <c r="G1" s="3"/>
      <c r="H1" s="3"/>
      <c r="I1" s="3"/>
      <c r="J1" s="3"/>
    </row>
    <row r="3" spans="1:10" ht="33" customHeight="1">
      <c r="A3" s="34" t="s">
        <v>19</v>
      </c>
      <c r="B3" s="34"/>
      <c r="C3" s="34"/>
      <c r="D3" s="34"/>
      <c r="E3" s="34"/>
      <c r="F3" s="34"/>
      <c r="G3" s="4"/>
      <c r="H3" s="4"/>
      <c r="I3" s="4"/>
      <c r="J3" s="4"/>
    </row>
    <row r="5" spans="1:10" ht="16.5" customHeight="1">
      <c r="A5" s="35" t="s">
        <v>13</v>
      </c>
      <c r="B5" s="32" t="s">
        <v>20</v>
      </c>
      <c r="C5" s="32" t="s">
        <v>21</v>
      </c>
      <c r="D5" s="32" t="s">
        <v>23</v>
      </c>
      <c r="E5" s="32"/>
      <c r="F5" s="32"/>
      <c r="G5" s="32" t="s">
        <v>22</v>
      </c>
      <c r="H5" s="10"/>
      <c r="I5" s="10"/>
      <c r="J5" s="10"/>
    </row>
    <row r="6" spans="1:10" ht="16.5">
      <c r="A6" s="36"/>
      <c r="B6" s="32"/>
      <c r="C6" s="32"/>
      <c r="D6" s="32" t="s">
        <v>4</v>
      </c>
      <c r="E6" s="32"/>
      <c r="F6" s="32"/>
      <c r="G6" s="32"/>
      <c r="H6" s="10"/>
      <c r="I6" s="10"/>
      <c r="J6" s="10"/>
    </row>
    <row r="7" spans="1:10" ht="96.75" customHeight="1">
      <c r="A7" s="36"/>
      <c r="B7" s="32"/>
      <c r="C7" s="32"/>
      <c r="D7" s="5" t="s">
        <v>9</v>
      </c>
      <c r="E7" s="5" t="s">
        <v>10</v>
      </c>
      <c r="F7" s="5" t="s">
        <v>11</v>
      </c>
      <c r="G7" s="32"/>
      <c r="H7" s="10"/>
      <c r="I7" s="10"/>
      <c r="J7" s="10"/>
    </row>
    <row r="8" spans="1:10" ht="52.5" customHeight="1">
      <c r="A8" s="5"/>
      <c r="B8" s="8" t="s">
        <v>24</v>
      </c>
      <c r="C8" s="12"/>
      <c r="D8" s="13"/>
      <c r="E8" s="13"/>
      <c r="F8" s="13"/>
      <c r="G8" s="13"/>
      <c r="H8" s="11"/>
      <c r="I8" s="11"/>
      <c r="J8" s="11"/>
    </row>
    <row r="9" spans="1:10" ht="99">
      <c r="A9" s="5" t="s">
        <v>18</v>
      </c>
      <c r="B9" s="6" t="s">
        <v>34</v>
      </c>
      <c r="C9" s="12">
        <v>0.3</v>
      </c>
      <c r="D9" s="13">
        <v>0.5</v>
      </c>
      <c r="E9" s="13">
        <v>0.7</v>
      </c>
      <c r="F9" s="13">
        <v>0.8</v>
      </c>
      <c r="G9" s="13">
        <v>1</v>
      </c>
      <c r="H9" s="11"/>
      <c r="I9" s="11"/>
      <c r="J9" s="11"/>
    </row>
    <row r="10" spans="1:10" ht="49.5">
      <c r="A10" s="5" t="s">
        <v>25</v>
      </c>
      <c r="B10" s="6" t="s">
        <v>27</v>
      </c>
      <c r="C10" s="12">
        <v>0.3</v>
      </c>
      <c r="D10" s="13">
        <v>0.5</v>
      </c>
      <c r="E10" s="13">
        <v>0.7</v>
      </c>
      <c r="F10" s="13">
        <v>0.8</v>
      </c>
      <c r="G10" s="13">
        <v>1</v>
      </c>
      <c r="H10" s="11"/>
      <c r="I10" s="11"/>
      <c r="J10" s="11"/>
    </row>
    <row r="11" spans="1:10" ht="16.5">
      <c r="A11" s="5"/>
      <c r="B11" s="8" t="s">
        <v>26</v>
      </c>
      <c r="C11" s="5"/>
      <c r="D11" s="7"/>
      <c r="E11" s="7"/>
      <c r="F11" s="7"/>
      <c r="G11" s="7"/>
      <c r="H11" s="11"/>
      <c r="I11" s="11"/>
      <c r="J11" s="11"/>
    </row>
    <row r="12" spans="1:10" ht="92.25" customHeight="1">
      <c r="A12" s="5" t="s">
        <v>18</v>
      </c>
      <c r="B12" s="6" t="s">
        <v>28</v>
      </c>
      <c r="C12" s="12">
        <v>0.3</v>
      </c>
      <c r="D12" s="13">
        <v>0.5</v>
      </c>
      <c r="E12" s="13">
        <v>0.7</v>
      </c>
      <c r="F12" s="13">
        <v>0.8</v>
      </c>
      <c r="G12" s="13">
        <v>1</v>
      </c>
      <c r="H12" s="11"/>
      <c r="I12" s="11"/>
      <c r="J12" s="11"/>
    </row>
    <row r="13" spans="1:10" ht="66">
      <c r="A13" s="5" t="s">
        <v>25</v>
      </c>
      <c r="B13" s="6" t="s">
        <v>29</v>
      </c>
      <c r="C13" s="12">
        <v>0.3</v>
      </c>
      <c r="D13" s="13">
        <v>0.5</v>
      </c>
      <c r="E13" s="13">
        <v>0.7</v>
      </c>
      <c r="F13" s="13">
        <v>0.8</v>
      </c>
      <c r="G13" s="13">
        <v>1</v>
      </c>
      <c r="H13" s="11"/>
      <c r="I13" s="11"/>
      <c r="J13" s="11"/>
    </row>
  </sheetData>
  <mergeCells count="8">
    <mergeCell ref="G5:G7"/>
    <mergeCell ref="D6:F6"/>
    <mergeCell ref="E1:F1"/>
    <mergeCell ref="A3:F3"/>
    <mergeCell ref="A5:A7"/>
    <mergeCell ref="B5:B7"/>
    <mergeCell ref="C5:C7"/>
    <mergeCell ref="D5:F5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26"/>
  <sheetViews>
    <sheetView tabSelected="1" topLeftCell="A110" workbookViewId="0">
      <selection activeCell="E116" sqref="E116"/>
    </sheetView>
  </sheetViews>
  <sheetFormatPr defaultRowHeight="15"/>
  <cols>
    <col min="1" max="1" width="9.140625" style="1"/>
    <col min="2" max="2" width="43.7109375" style="1" customWidth="1"/>
    <col min="3" max="3" width="21.140625" style="2" customWidth="1"/>
    <col min="4" max="4" width="20.42578125" style="1" customWidth="1"/>
    <col min="5" max="5" width="19.42578125" style="1" customWidth="1"/>
    <col min="6" max="6" width="16.42578125" style="2" customWidth="1"/>
    <col min="7" max="7" width="17.140625" style="2" customWidth="1"/>
    <col min="8" max="8" width="16.42578125" style="2" customWidth="1"/>
    <col min="9" max="9" width="9.140625" style="1"/>
    <col min="10" max="10" width="10" style="1" customWidth="1"/>
    <col min="11" max="16384" width="9.140625" style="1"/>
  </cols>
  <sheetData>
    <row r="1" spans="1:10" ht="33" customHeight="1">
      <c r="A1" s="34" t="s">
        <v>17</v>
      </c>
      <c r="B1" s="34"/>
      <c r="C1" s="34"/>
      <c r="D1" s="34"/>
      <c r="E1" s="34"/>
      <c r="F1" s="34"/>
      <c r="G1" s="34"/>
      <c r="H1" s="34"/>
    </row>
    <row r="2" spans="1:10" ht="16.5" customHeight="1">
      <c r="A2" s="32" t="s">
        <v>13</v>
      </c>
      <c r="B2" s="32" t="s">
        <v>0</v>
      </c>
      <c r="C2" s="32" t="s">
        <v>1</v>
      </c>
      <c r="D2" s="32" t="s">
        <v>14</v>
      </c>
      <c r="E2" s="32" t="s">
        <v>2</v>
      </c>
      <c r="F2" s="32"/>
      <c r="G2" s="32"/>
      <c r="H2" s="32"/>
    </row>
    <row r="3" spans="1:10" ht="16.5">
      <c r="A3" s="32"/>
      <c r="B3" s="32"/>
      <c r="C3" s="32"/>
      <c r="D3" s="32"/>
      <c r="E3" s="32" t="s">
        <v>3</v>
      </c>
      <c r="F3" s="32" t="s">
        <v>4</v>
      </c>
      <c r="G3" s="32"/>
      <c r="H3" s="32"/>
    </row>
    <row r="4" spans="1:10" ht="16.5">
      <c r="A4" s="32"/>
      <c r="B4" s="32"/>
      <c r="C4" s="32"/>
      <c r="D4" s="32"/>
      <c r="E4" s="32"/>
      <c r="F4" s="14" t="s">
        <v>9</v>
      </c>
      <c r="G4" s="14" t="s">
        <v>10</v>
      </c>
      <c r="H4" s="14" t="s">
        <v>11</v>
      </c>
    </row>
    <row r="5" spans="1:10" ht="34.5" customHeight="1">
      <c r="A5" s="44" t="s">
        <v>57</v>
      </c>
      <c r="B5" s="45"/>
      <c r="C5" s="45"/>
      <c r="D5" s="45"/>
      <c r="E5" s="45"/>
      <c r="F5" s="45"/>
      <c r="G5" s="45"/>
      <c r="H5" s="46"/>
    </row>
    <row r="6" spans="1:10" ht="31.5" customHeight="1">
      <c r="A6" s="47" t="s">
        <v>30</v>
      </c>
      <c r="B6" s="48"/>
      <c r="C6" s="48"/>
      <c r="D6" s="48"/>
      <c r="E6" s="48"/>
      <c r="F6" s="48"/>
      <c r="G6" s="48"/>
      <c r="H6" s="49"/>
    </row>
    <row r="7" spans="1:10" ht="37.5" customHeight="1">
      <c r="A7" s="50" t="s">
        <v>36</v>
      </c>
      <c r="B7" s="51"/>
      <c r="C7" s="51"/>
      <c r="D7" s="51"/>
      <c r="E7" s="51"/>
      <c r="F7" s="51"/>
      <c r="G7" s="51"/>
      <c r="H7" s="52"/>
    </row>
    <row r="8" spans="1:10" ht="66">
      <c r="A8" s="35">
        <v>1</v>
      </c>
      <c r="B8" s="35" t="s">
        <v>6</v>
      </c>
      <c r="C8" s="35" t="s">
        <v>16</v>
      </c>
      <c r="D8" s="5" t="s">
        <v>5</v>
      </c>
      <c r="E8" s="7">
        <f>SUM(F8:H8)</f>
        <v>75</v>
      </c>
      <c r="F8" s="7">
        <v>25</v>
      </c>
      <c r="G8" s="7">
        <v>25</v>
      </c>
      <c r="H8" s="7">
        <v>25</v>
      </c>
    </row>
    <row r="9" spans="1:10" ht="33">
      <c r="A9" s="36"/>
      <c r="B9" s="36"/>
      <c r="C9" s="36"/>
      <c r="D9" s="28" t="s">
        <v>51</v>
      </c>
      <c r="E9" s="7">
        <v>0</v>
      </c>
      <c r="F9" s="7">
        <v>0</v>
      </c>
      <c r="G9" s="7">
        <v>0</v>
      </c>
      <c r="H9" s="7">
        <v>0</v>
      </c>
    </row>
    <row r="10" spans="1:10" ht="49.5">
      <c r="A10" s="36"/>
      <c r="B10" s="36"/>
      <c r="C10" s="36"/>
      <c r="D10" s="28" t="s">
        <v>52</v>
      </c>
      <c r="E10" s="7">
        <v>0</v>
      </c>
      <c r="F10" s="7">
        <v>0</v>
      </c>
      <c r="G10" s="7">
        <v>0</v>
      </c>
      <c r="H10" s="7">
        <v>0</v>
      </c>
    </row>
    <row r="11" spans="1:10" ht="16.5">
      <c r="A11" s="40"/>
      <c r="B11" s="40"/>
      <c r="C11" s="40"/>
      <c r="D11" s="28" t="s">
        <v>15</v>
      </c>
      <c r="E11" s="7">
        <f>E10+E9+E8</f>
        <v>75</v>
      </c>
      <c r="F11" s="7">
        <f t="shared" ref="F11:H11" si="0">F10+F9+F8</f>
        <v>25</v>
      </c>
      <c r="G11" s="7">
        <f t="shared" si="0"/>
        <v>25</v>
      </c>
      <c r="H11" s="7">
        <f t="shared" si="0"/>
        <v>25</v>
      </c>
    </row>
    <row r="12" spans="1:10" ht="100.5" customHeight="1">
      <c r="A12" s="35">
        <v>2</v>
      </c>
      <c r="B12" s="35" t="s">
        <v>37</v>
      </c>
      <c r="C12" s="35" t="s">
        <v>16</v>
      </c>
      <c r="D12" s="28" t="s">
        <v>5</v>
      </c>
      <c r="E12" s="7">
        <f t="shared" ref="E12:E56" si="1">SUM(F12:H12)</f>
        <v>1754</v>
      </c>
      <c r="F12" s="7">
        <f>740+1275-261</f>
        <v>1754</v>
      </c>
      <c r="G12" s="7">
        <v>0</v>
      </c>
      <c r="H12" s="7">
        <v>0</v>
      </c>
    </row>
    <row r="13" spans="1:10" ht="33">
      <c r="A13" s="36"/>
      <c r="B13" s="36"/>
      <c r="C13" s="36"/>
      <c r="D13" s="28" t="s">
        <v>51</v>
      </c>
      <c r="E13" s="7">
        <v>0</v>
      </c>
      <c r="F13" s="7">
        <v>0</v>
      </c>
      <c r="G13" s="7">
        <v>0</v>
      </c>
      <c r="H13" s="7">
        <v>0</v>
      </c>
    </row>
    <row r="14" spans="1:10" ht="49.5">
      <c r="A14" s="36"/>
      <c r="B14" s="36"/>
      <c r="C14" s="36"/>
      <c r="D14" s="28" t="s">
        <v>52</v>
      </c>
      <c r="E14" s="7">
        <v>0</v>
      </c>
      <c r="F14" s="7">
        <v>0</v>
      </c>
      <c r="G14" s="7">
        <v>0</v>
      </c>
      <c r="H14" s="7">
        <v>0</v>
      </c>
    </row>
    <row r="15" spans="1:10" ht="16.5">
      <c r="A15" s="40"/>
      <c r="B15" s="40"/>
      <c r="C15" s="40"/>
      <c r="D15" s="28" t="s">
        <v>15</v>
      </c>
      <c r="E15" s="7">
        <f>SUM(E12:E14)</f>
        <v>1754</v>
      </c>
      <c r="F15" s="7">
        <f t="shared" ref="F15:H15" si="2">SUM(F12:F14)</f>
        <v>1754</v>
      </c>
      <c r="G15" s="7">
        <f t="shared" si="2"/>
        <v>0</v>
      </c>
      <c r="H15" s="7">
        <f t="shared" si="2"/>
        <v>0</v>
      </c>
    </row>
    <row r="16" spans="1:10" ht="66">
      <c r="A16" s="35">
        <v>3</v>
      </c>
      <c r="B16" s="35" t="s">
        <v>54</v>
      </c>
      <c r="C16" s="35" t="s">
        <v>16</v>
      </c>
      <c r="D16" s="28" t="s">
        <v>5</v>
      </c>
      <c r="E16" s="7">
        <f t="shared" si="1"/>
        <v>13950</v>
      </c>
      <c r="F16" s="7">
        <v>0</v>
      </c>
      <c r="G16" s="7">
        <f>810+2700+300+1000+500+800+150+300+100+640</f>
        <v>7300</v>
      </c>
      <c r="H16" s="7">
        <f>900+2500+300+1000+500+900+150+300+100</f>
        <v>6650</v>
      </c>
      <c r="J16" s="19"/>
    </row>
    <row r="17" spans="1:8" ht="33">
      <c r="A17" s="36"/>
      <c r="B17" s="36"/>
      <c r="C17" s="36"/>
      <c r="D17" s="28" t="s">
        <v>51</v>
      </c>
      <c r="E17" s="7">
        <v>0</v>
      </c>
      <c r="F17" s="7">
        <v>0</v>
      </c>
      <c r="G17" s="7">
        <v>0</v>
      </c>
      <c r="H17" s="7">
        <v>0</v>
      </c>
    </row>
    <row r="18" spans="1:8" ht="49.5">
      <c r="A18" s="36"/>
      <c r="B18" s="36"/>
      <c r="C18" s="36"/>
      <c r="D18" s="28" t="s">
        <v>52</v>
      </c>
      <c r="E18" s="7">
        <v>0</v>
      </c>
      <c r="F18" s="7">
        <v>0</v>
      </c>
      <c r="G18" s="7">
        <v>0</v>
      </c>
      <c r="H18" s="7">
        <v>0</v>
      </c>
    </row>
    <row r="19" spans="1:8" ht="16.5">
      <c r="A19" s="40"/>
      <c r="B19" s="40"/>
      <c r="C19" s="40"/>
      <c r="D19" s="28" t="s">
        <v>15</v>
      </c>
      <c r="E19" s="7">
        <f>SUM(E16:E18)</f>
        <v>13950</v>
      </c>
      <c r="F19" s="7">
        <f t="shared" ref="F19:H19" si="3">SUM(F16:F18)</f>
        <v>0</v>
      </c>
      <c r="G19" s="7">
        <f t="shared" si="3"/>
        <v>7300</v>
      </c>
      <c r="H19" s="7">
        <f t="shared" si="3"/>
        <v>6650</v>
      </c>
    </row>
    <row r="20" spans="1:8" ht="66">
      <c r="A20" s="35">
        <v>4</v>
      </c>
      <c r="B20" s="35" t="s">
        <v>55</v>
      </c>
      <c r="C20" s="35" t="s">
        <v>16</v>
      </c>
      <c r="D20" s="29" t="s">
        <v>5</v>
      </c>
      <c r="E20" s="7">
        <f t="shared" ref="E20" si="4">SUM(F20:H20)</f>
        <v>1450</v>
      </c>
      <c r="F20" s="7">
        <v>1450</v>
      </c>
      <c r="G20" s="7">
        <v>0</v>
      </c>
      <c r="H20" s="7">
        <v>0</v>
      </c>
    </row>
    <row r="21" spans="1:8" ht="33">
      <c r="A21" s="36"/>
      <c r="B21" s="36"/>
      <c r="C21" s="36"/>
      <c r="D21" s="29" t="s">
        <v>51</v>
      </c>
      <c r="E21" s="7">
        <v>0</v>
      </c>
      <c r="F21" s="7">
        <v>0</v>
      </c>
      <c r="G21" s="7">
        <v>0</v>
      </c>
      <c r="H21" s="7">
        <v>0</v>
      </c>
    </row>
    <row r="22" spans="1:8" ht="49.5">
      <c r="A22" s="36"/>
      <c r="B22" s="36"/>
      <c r="C22" s="36"/>
      <c r="D22" s="29" t="s">
        <v>52</v>
      </c>
      <c r="E22" s="7">
        <v>0</v>
      </c>
      <c r="F22" s="7">
        <v>0</v>
      </c>
      <c r="G22" s="7">
        <v>0</v>
      </c>
      <c r="H22" s="7">
        <v>0</v>
      </c>
    </row>
    <row r="23" spans="1:8" ht="16.5">
      <c r="A23" s="40"/>
      <c r="B23" s="40"/>
      <c r="C23" s="40"/>
      <c r="D23" s="29" t="s">
        <v>15</v>
      </c>
      <c r="E23" s="7">
        <f>SUM(E20:E22)</f>
        <v>1450</v>
      </c>
      <c r="F23" s="7">
        <f t="shared" ref="F23:H23" si="5">SUM(F20:F22)</f>
        <v>1450</v>
      </c>
      <c r="G23" s="7">
        <f t="shared" si="5"/>
        <v>0</v>
      </c>
      <c r="H23" s="7">
        <f t="shared" si="5"/>
        <v>0</v>
      </c>
    </row>
    <row r="24" spans="1:8" ht="66">
      <c r="A24" s="35">
        <v>5</v>
      </c>
      <c r="B24" s="35" t="s">
        <v>35</v>
      </c>
      <c r="C24" s="35" t="s">
        <v>16</v>
      </c>
      <c r="D24" s="5" t="s">
        <v>5</v>
      </c>
      <c r="E24" s="7">
        <f t="shared" si="1"/>
        <v>1500</v>
      </c>
      <c r="F24" s="7">
        <v>0</v>
      </c>
      <c r="G24" s="7">
        <v>0</v>
      </c>
      <c r="H24" s="7">
        <v>1500</v>
      </c>
    </row>
    <row r="25" spans="1:8" ht="33">
      <c r="A25" s="36"/>
      <c r="B25" s="36"/>
      <c r="C25" s="36"/>
      <c r="D25" s="27" t="s">
        <v>51</v>
      </c>
      <c r="E25" s="7">
        <v>0</v>
      </c>
      <c r="F25" s="7">
        <v>0</v>
      </c>
      <c r="G25" s="7">
        <v>0</v>
      </c>
      <c r="H25" s="7">
        <v>0</v>
      </c>
    </row>
    <row r="26" spans="1:8" ht="49.5">
      <c r="A26" s="36"/>
      <c r="B26" s="36"/>
      <c r="C26" s="36"/>
      <c r="D26" s="27" t="s">
        <v>52</v>
      </c>
      <c r="E26" s="7">
        <v>0</v>
      </c>
      <c r="F26" s="7">
        <v>0</v>
      </c>
      <c r="G26" s="7">
        <v>0</v>
      </c>
      <c r="H26" s="7"/>
    </row>
    <row r="27" spans="1:8" ht="16.5">
      <c r="A27" s="40"/>
      <c r="B27" s="40"/>
      <c r="C27" s="40"/>
      <c r="D27" s="27" t="s">
        <v>15</v>
      </c>
      <c r="E27" s="7">
        <f>E26+E25+E24</f>
        <v>1500</v>
      </c>
      <c r="F27" s="7">
        <f t="shared" ref="F27:H27" si="6">F26+F25+F24</f>
        <v>0</v>
      </c>
      <c r="G27" s="7">
        <f t="shared" si="6"/>
        <v>0</v>
      </c>
      <c r="H27" s="7">
        <f t="shared" si="6"/>
        <v>1500</v>
      </c>
    </row>
    <row r="28" spans="1:8" ht="66">
      <c r="A28" s="35">
        <v>6</v>
      </c>
      <c r="B28" s="35" t="s">
        <v>7</v>
      </c>
      <c r="C28" s="35" t="s">
        <v>16</v>
      </c>
      <c r="D28" s="5" t="s">
        <v>5</v>
      </c>
      <c r="E28" s="7">
        <f t="shared" si="1"/>
        <v>1420</v>
      </c>
      <c r="F28" s="7">
        <v>400</v>
      </c>
      <c r="G28" s="7">
        <v>510</v>
      </c>
      <c r="H28" s="7">
        <v>510</v>
      </c>
    </row>
    <row r="29" spans="1:8" ht="33">
      <c r="A29" s="36"/>
      <c r="B29" s="36"/>
      <c r="C29" s="36"/>
      <c r="D29" s="27" t="s">
        <v>51</v>
      </c>
      <c r="E29" s="7">
        <v>0</v>
      </c>
      <c r="F29" s="7">
        <v>0</v>
      </c>
      <c r="G29" s="7">
        <v>0</v>
      </c>
      <c r="H29" s="7">
        <v>0</v>
      </c>
    </row>
    <row r="30" spans="1:8" ht="49.5">
      <c r="A30" s="36"/>
      <c r="B30" s="36"/>
      <c r="C30" s="36"/>
      <c r="D30" s="27" t="s">
        <v>52</v>
      </c>
      <c r="E30" s="7">
        <v>0</v>
      </c>
      <c r="F30" s="7">
        <v>0</v>
      </c>
      <c r="G30" s="7">
        <v>0</v>
      </c>
      <c r="H30" s="7"/>
    </row>
    <row r="31" spans="1:8" ht="16.5">
      <c r="A31" s="40"/>
      <c r="B31" s="40"/>
      <c r="C31" s="40"/>
      <c r="D31" s="27" t="s">
        <v>15</v>
      </c>
      <c r="E31" s="7">
        <f>E30+E29+E28</f>
        <v>1420</v>
      </c>
      <c r="F31" s="7">
        <f t="shared" ref="F31:H31" si="7">F30+F29+F28</f>
        <v>400</v>
      </c>
      <c r="G31" s="7">
        <f t="shared" si="7"/>
        <v>510</v>
      </c>
      <c r="H31" s="7">
        <f t="shared" si="7"/>
        <v>510</v>
      </c>
    </row>
    <row r="32" spans="1:8" ht="66">
      <c r="A32" s="35">
        <v>7</v>
      </c>
      <c r="B32" s="35" t="s">
        <v>32</v>
      </c>
      <c r="C32" s="35" t="s">
        <v>16</v>
      </c>
      <c r="D32" s="5" t="s">
        <v>5</v>
      </c>
      <c r="E32" s="7">
        <f t="shared" si="1"/>
        <v>3604.7</v>
      </c>
      <c r="F32" s="7">
        <f>3642-37.3</f>
        <v>3604.7</v>
      </c>
      <c r="G32" s="7">
        <v>0</v>
      </c>
      <c r="H32" s="7">
        <v>0</v>
      </c>
    </row>
    <row r="33" spans="1:9" ht="33">
      <c r="A33" s="36"/>
      <c r="B33" s="36"/>
      <c r="C33" s="36"/>
      <c r="D33" s="27" t="s">
        <v>51</v>
      </c>
      <c r="E33" s="7">
        <v>0</v>
      </c>
      <c r="F33" s="7">
        <v>0</v>
      </c>
      <c r="G33" s="7">
        <v>0</v>
      </c>
      <c r="H33" s="7">
        <v>0</v>
      </c>
    </row>
    <row r="34" spans="1:9" ht="49.5">
      <c r="A34" s="36"/>
      <c r="B34" s="36"/>
      <c r="C34" s="36"/>
      <c r="D34" s="27" t="s">
        <v>52</v>
      </c>
      <c r="E34" s="7">
        <v>0</v>
      </c>
      <c r="F34" s="7">
        <v>0</v>
      </c>
      <c r="G34" s="7">
        <v>0</v>
      </c>
      <c r="H34" s="7">
        <v>0</v>
      </c>
    </row>
    <row r="35" spans="1:9" ht="16.5">
      <c r="A35" s="40"/>
      <c r="B35" s="40"/>
      <c r="C35" s="40"/>
      <c r="D35" s="27" t="s">
        <v>15</v>
      </c>
      <c r="E35" s="7">
        <f>E34+E33+E32</f>
        <v>3604.7</v>
      </c>
      <c r="F35" s="7">
        <f t="shared" ref="F35:H35" si="8">F34+F33+F32</f>
        <v>3604.7</v>
      </c>
      <c r="G35" s="7">
        <f t="shared" si="8"/>
        <v>0</v>
      </c>
      <c r="H35" s="7">
        <f t="shared" si="8"/>
        <v>0</v>
      </c>
    </row>
    <row r="36" spans="1:9" ht="66">
      <c r="A36" s="35">
        <v>8</v>
      </c>
      <c r="B36" s="35" t="s">
        <v>31</v>
      </c>
      <c r="C36" s="35" t="s">
        <v>16</v>
      </c>
      <c r="D36" s="5" t="s">
        <v>5</v>
      </c>
      <c r="E36" s="7">
        <f t="shared" si="1"/>
        <v>119</v>
      </c>
      <c r="F36" s="7">
        <v>19</v>
      </c>
      <c r="G36" s="7">
        <v>50</v>
      </c>
      <c r="H36" s="7">
        <v>50</v>
      </c>
    </row>
    <row r="37" spans="1:9" ht="33">
      <c r="A37" s="36"/>
      <c r="B37" s="36"/>
      <c r="C37" s="36"/>
      <c r="D37" s="27" t="s">
        <v>51</v>
      </c>
      <c r="E37" s="7">
        <v>0</v>
      </c>
      <c r="F37" s="7">
        <v>0</v>
      </c>
      <c r="G37" s="7">
        <v>0</v>
      </c>
      <c r="H37" s="7">
        <v>0</v>
      </c>
    </row>
    <row r="38" spans="1:9" ht="49.5">
      <c r="A38" s="36"/>
      <c r="B38" s="36"/>
      <c r="C38" s="36"/>
      <c r="D38" s="27" t="s">
        <v>52</v>
      </c>
      <c r="E38" s="7">
        <v>0</v>
      </c>
      <c r="F38" s="7">
        <v>0</v>
      </c>
      <c r="G38" s="7">
        <v>0</v>
      </c>
      <c r="H38" s="7">
        <v>0</v>
      </c>
    </row>
    <row r="39" spans="1:9" ht="16.5">
      <c r="A39" s="40"/>
      <c r="B39" s="40"/>
      <c r="C39" s="40"/>
      <c r="D39" s="27" t="s">
        <v>15</v>
      </c>
      <c r="E39" s="7">
        <f>E38+E37+E36</f>
        <v>119</v>
      </c>
      <c r="F39" s="7">
        <f t="shared" ref="F39:H39" si="9">F38+F37+F36</f>
        <v>19</v>
      </c>
      <c r="G39" s="7">
        <f t="shared" si="9"/>
        <v>50</v>
      </c>
      <c r="H39" s="7">
        <f t="shared" si="9"/>
        <v>50</v>
      </c>
    </row>
    <row r="40" spans="1:9" ht="66">
      <c r="A40" s="35">
        <v>9</v>
      </c>
      <c r="B40" s="35" t="s">
        <v>12</v>
      </c>
      <c r="C40" s="35" t="s">
        <v>16</v>
      </c>
      <c r="D40" s="5" t="s">
        <v>5</v>
      </c>
      <c r="E40" s="7">
        <f t="shared" si="1"/>
        <v>180</v>
      </c>
      <c r="F40" s="7">
        <v>60</v>
      </c>
      <c r="G40" s="7">
        <v>60</v>
      </c>
      <c r="H40" s="7">
        <v>60</v>
      </c>
    </row>
    <row r="41" spans="1:9" ht="33">
      <c r="A41" s="36"/>
      <c r="B41" s="36"/>
      <c r="C41" s="36"/>
      <c r="D41" s="27" t="s">
        <v>51</v>
      </c>
      <c r="E41" s="7">
        <v>0</v>
      </c>
      <c r="F41" s="7">
        <v>0</v>
      </c>
      <c r="G41" s="7">
        <v>0</v>
      </c>
      <c r="H41" s="7">
        <v>0</v>
      </c>
    </row>
    <row r="42" spans="1:9" ht="49.5">
      <c r="A42" s="36"/>
      <c r="B42" s="36"/>
      <c r="C42" s="36"/>
      <c r="D42" s="27" t="s">
        <v>52</v>
      </c>
      <c r="E42" s="7">
        <v>0</v>
      </c>
      <c r="F42" s="7">
        <v>0</v>
      </c>
      <c r="G42" s="7">
        <v>0</v>
      </c>
      <c r="H42" s="7">
        <v>0</v>
      </c>
    </row>
    <row r="43" spans="1:9" ht="16.5">
      <c r="A43" s="40"/>
      <c r="B43" s="40"/>
      <c r="C43" s="40"/>
      <c r="D43" s="27" t="s">
        <v>15</v>
      </c>
      <c r="E43" s="7">
        <f>E42+E41+E40</f>
        <v>180</v>
      </c>
      <c r="F43" s="7">
        <f t="shared" ref="F43:H43" si="10">F42+F41+F40</f>
        <v>60</v>
      </c>
      <c r="G43" s="7">
        <f t="shared" si="10"/>
        <v>60</v>
      </c>
      <c r="H43" s="7">
        <f t="shared" si="10"/>
        <v>60</v>
      </c>
    </row>
    <row r="44" spans="1:9" ht="66">
      <c r="A44" s="35">
        <v>10</v>
      </c>
      <c r="B44" s="35" t="s">
        <v>33</v>
      </c>
      <c r="C44" s="35" t="s">
        <v>16</v>
      </c>
      <c r="D44" s="15" t="s">
        <v>5</v>
      </c>
      <c r="E44" s="7">
        <f t="shared" si="1"/>
        <v>4663</v>
      </c>
      <c r="F44" s="7">
        <f>1884-321</f>
        <v>1563</v>
      </c>
      <c r="G44" s="7">
        <v>1500</v>
      </c>
      <c r="H44" s="7">
        <v>1600</v>
      </c>
    </row>
    <row r="45" spans="1:9" ht="33">
      <c r="A45" s="36"/>
      <c r="B45" s="36"/>
      <c r="C45" s="36"/>
      <c r="D45" s="27" t="s">
        <v>51</v>
      </c>
      <c r="E45" s="7">
        <v>0</v>
      </c>
      <c r="F45" s="7">
        <v>0</v>
      </c>
      <c r="G45" s="7">
        <v>0</v>
      </c>
      <c r="H45" s="7">
        <v>0</v>
      </c>
    </row>
    <row r="46" spans="1:9" ht="49.5">
      <c r="A46" s="36"/>
      <c r="B46" s="36"/>
      <c r="C46" s="36"/>
      <c r="D46" s="27" t="s">
        <v>52</v>
      </c>
      <c r="E46" s="7">
        <v>0</v>
      </c>
      <c r="F46" s="7">
        <v>0</v>
      </c>
      <c r="G46" s="7">
        <v>0</v>
      </c>
      <c r="H46" s="7">
        <v>0</v>
      </c>
    </row>
    <row r="47" spans="1:9" ht="16.5">
      <c r="A47" s="40"/>
      <c r="B47" s="40"/>
      <c r="C47" s="40"/>
      <c r="D47" s="27" t="s">
        <v>15</v>
      </c>
      <c r="E47" s="7">
        <f>E46+E45+E44</f>
        <v>4663</v>
      </c>
      <c r="F47" s="7">
        <f t="shared" ref="F47:H47" si="11">F46+F45+F44</f>
        <v>1563</v>
      </c>
      <c r="G47" s="7">
        <f t="shared" si="11"/>
        <v>1500</v>
      </c>
      <c r="H47" s="7">
        <f t="shared" si="11"/>
        <v>1600</v>
      </c>
    </row>
    <row r="48" spans="1:9" ht="78" customHeight="1">
      <c r="A48" s="35">
        <v>11</v>
      </c>
      <c r="B48" s="35" t="s">
        <v>44</v>
      </c>
      <c r="C48" s="35" t="s">
        <v>16</v>
      </c>
      <c r="D48" s="20" t="s">
        <v>5</v>
      </c>
      <c r="E48" s="7">
        <f t="shared" si="1"/>
        <v>333.6</v>
      </c>
      <c r="F48" s="7">
        <f>400-66.4</f>
        <v>333.6</v>
      </c>
      <c r="G48" s="7">
        <v>0</v>
      </c>
      <c r="H48" s="7">
        <v>0</v>
      </c>
      <c r="I48" s="19"/>
    </row>
    <row r="49" spans="1:8" ht="78" customHeight="1">
      <c r="A49" s="36"/>
      <c r="B49" s="36"/>
      <c r="C49" s="36"/>
      <c r="D49" s="27" t="s">
        <v>51</v>
      </c>
      <c r="E49" s="7">
        <v>0</v>
      </c>
      <c r="F49" s="7">
        <v>0</v>
      </c>
      <c r="G49" s="7">
        <v>0</v>
      </c>
      <c r="H49" s="7">
        <v>0</v>
      </c>
    </row>
    <row r="50" spans="1:8" ht="21" customHeight="1">
      <c r="A50" s="36"/>
      <c r="B50" s="36"/>
      <c r="C50" s="36"/>
      <c r="D50" s="27" t="s">
        <v>52</v>
      </c>
      <c r="E50" s="7">
        <v>0</v>
      </c>
      <c r="F50" s="7">
        <v>0</v>
      </c>
      <c r="G50" s="7">
        <v>0</v>
      </c>
      <c r="H50" s="7"/>
    </row>
    <row r="51" spans="1:8" ht="23.25" customHeight="1">
      <c r="A51" s="40"/>
      <c r="B51" s="40"/>
      <c r="C51" s="40"/>
      <c r="D51" s="27" t="s">
        <v>15</v>
      </c>
      <c r="E51" s="7">
        <f>E50+E49+E48</f>
        <v>333.6</v>
      </c>
      <c r="F51" s="7">
        <f t="shared" ref="F51:H51" si="12">F50+F49+F48</f>
        <v>333.6</v>
      </c>
      <c r="G51" s="7">
        <f t="shared" si="12"/>
        <v>0</v>
      </c>
      <c r="H51" s="7">
        <f t="shared" si="12"/>
        <v>0</v>
      </c>
    </row>
    <row r="52" spans="1:8" ht="66">
      <c r="A52" s="35">
        <v>12</v>
      </c>
      <c r="B52" s="35" t="s">
        <v>42</v>
      </c>
      <c r="C52" s="35" t="s">
        <v>16</v>
      </c>
      <c r="D52" s="16" t="s">
        <v>5</v>
      </c>
      <c r="E52" s="7">
        <f t="shared" si="1"/>
        <v>2221.5</v>
      </c>
      <c r="F52" s="7">
        <f>1200-338.5</f>
        <v>861.5</v>
      </c>
      <c r="G52" s="7">
        <f>1000-640</f>
        <v>360</v>
      </c>
      <c r="H52" s="7">
        <v>1000</v>
      </c>
    </row>
    <row r="53" spans="1:8" ht="33">
      <c r="A53" s="36"/>
      <c r="B53" s="36"/>
      <c r="C53" s="36"/>
      <c r="D53" s="27" t="s">
        <v>51</v>
      </c>
      <c r="E53" s="7">
        <v>0</v>
      </c>
      <c r="F53" s="7">
        <v>0</v>
      </c>
      <c r="G53" s="7">
        <v>0</v>
      </c>
      <c r="H53" s="7">
        <v>0</v>
      </c>
    </row>
    <row r="54" spans="1:8" ht="49.5">
      <c r="A54" s="36"/>
      <c r="B54" s="36"/>
      <c r="C54" s="36"/>
      <c r="D54" s="27" t="s">
        <v>52</v>
      </c>
      <c r="E54" s="7">
        <v>0</v>
      </c>
      <c r="F54" s="7">
        <v>0</v>
      </c>
      <c r="G54" s="7">
        <v>0</v>
      </c>
      <c r="H54" s="7"/>
    </row>
    <row r="55" spans="1:8" ht="16.5">
      <c r="A55" s="40"/>
      <c r="B55" s="40"/>
      <c r="C55" s="40"/>
      <c r="D55" s="27" t="s">
        <v>15</v>
      </c>
      <c r="E55" s="7">
        <f>E54+E53+E52</f>
        <v>2221.5</v>
      </c>
      <c r="F55" s="7">
        <f t="shared" ref="F55:H55" si="13">F54+F53+F52</f>
        <v>861.5</v>
      </c>
      <c r="G55" s="7">
        <f t="shared" si="13"/>
        <v>360</v>
      </c>
      <c r="H55" s="7">
        <f t="shared" si="13"/>
        <v>1000</v>
      </c>
    </row>
    <row r="56" spans="1:8" ht="66">
      <c r="A56" s="35">
        <v>13</v>
      </c>
      <c r="B56" s="35" t="s">
        <v>8</v>
      </c>
      <c r="C56" s="35" t="s">
        <v>16</v>
      </c>
      <c r="D56" s="5" t="s">
        <v>5</v>
      </c>
      <c r="E56" s="7">
        <f t="shared" si="1"/>
        <v>200</v>
      </c>
      <c r="F56" s="7">
        <v>0</v>
      </c>
      <c r="G56" s="7">
        <v>100</v>
      </c>
      <c r="H56" s="7">
        <v>100</v>
      </c>
    </row>
    <row r="57" spans="1:8" ht="33">
      <c r="A57" s="36"/>
      <c r="B57" s="36"/>
      <c r="C57" s="36"/>
      <c r="D57" s="27" t="s">
        <v>51</v>
      </c>
      <c r="E57" s="7">
        <v>0</v>
      </c>
      <c r="F57" s="7">
        <v>0</v>
      </c>
      <c r="G57" s="7">
        <v>0</v>
      </c>
      <c r="H57" s="7">
        <v>0</v>
      </c>
    </row>
    <row r="58" spans="1:8" ht="49.5">
      <c r="A58" s="36"/>
      <c r="B58" s="36"/>
      <c r="C58" s="36"/>
      <c r="D58" s="27" t="s">
        <v>52</v>
      </c>
      <c r="E58" s="7">
        <v>0</v>
      </c>
      <c r="F58" s="7">
        <v>0</v>
      </c>
      <c r="G58" s="7">
        <v>0</v>
      </c>
      <c r="H58" s="7">
        <v>0</v>
      </c>
    </row>
    <row r="59" spans="1:8" ht="16.5">
      <c r="A59" s="40"/>
      <c r="B59" s="40"/>
      <c r="C59" s="40"/>
      <c r="D59" s="27" t="s">
        <v>15</v>
      </c>
      <c r="E59" s="7">
        <f>E58+E57+E56</f>
        <v>200</v>
      </c>
      <c r="F59" s="7">
        <f t="shared" ref="F59:H59" si="14">F58+F57+F56</f>
        <v>0</v>
      </c>
      <c r="G59" s="7">
        <f t="shared" si="14"/>
        <v>100</v>
      </c>
      <c r="H59" s="7">
        <f t="shared" si="14"/>
        <v>100</v>
      </c>
    </row>
    <row r="60" spans="1:8" ht="66">
      <c r="A60" s="35">
        <v>14</v>
      </c>
      <c r="B60" s="35" t="s">
        <v>41</v>
      </c>
      <c r="C60" s="35" t="s">
        <v>16</v>
      </c>
      <c r="D60" s="17" t="s">
        <v>5</v>
      </c>
      <c r="E60" s="7">
        <f t="shared" ref="E60:E92" si="15">SUM(F60:H60)</f>
        <v>711</v>
      </c>
      <c r="F60" s="7">
        <v>191</v>
      </c>
      <c r="G60" s="7">
        <v>0</v>
      </c>
      <c r="H60" s="7">
        <v>520</v>
      </c>
    </row>
    <row r="61" spans="1:8" ht="33">
      <c r="A61" s="36"/>
      <c r="B61" s="36"/>
      <c r="C61" s="36"/>
      <c r="D61" s="27" t="s">
        <v>51</v>
      </c>
      <c r="E61" s="7">
        <v>0</v>
      </c>
      <c r="F61" s="7">
        <v>0</v>
      </c>
      <c r="G61" s="7">
        <v>0</v>
      </c>
      <c r="H61" s="7">
        <v>0</v>
      </c>
    </row>
    <row r="62" spans="1:8" ht="49.5">
      <c r="A62" s="36"/>
      <c r="B62" s="36"/>
      <c r="C62" s="36"/>
      <c r="D62" s="27" t="s">
        <v>52</v>
      </c>
      <c r="E62" s="7">
        <v>0</v>
      </c>
      <c r="F62" s="7">
        <v>0</v>
      </c>
      <c r="G62" s="7">
        <v>0</v>
      </c>
      <c r="H62" s="7"/>
    </row>
    <row r="63" spans="1:8" ht="16.5">
      <c r="A63" s="40"/>
      <c r="B63" s="40"/>
      <c r="C63" s="40"/>
      <c r="D63" s="27" t="s">
        <v>15</v>
      </c>
      <c r="E63" s="7">
        <f>E62+E61+E60</f>
        <v>711</v>
      </c>
      <c r="F63" s="7">
        <f t="shared" ref="F63:H63" si="16">F62+F61+F60</f>
        <v>191</v>
      </c>
      <c r="G63" s="7">
        <f t="shared" si="16"/>
        <v>0</v>
      </c>
      <c r="H63" s="7">
        <f t="shared" si="16"/>
        <v>520</v>
      </c>
    </row>
    <row r="64" spans="1:8" ht="66">
      <c r="A64" s="41">
        <v>15</v>
      </c>
      <c r="B64" s="35" t="s">
        <v>40</v>
      </c>
      <c r="C64" s="35" t="s">
        <v>16</v>
      </c>
      <c r="D64" s="17" t="s">
        <v>5</v>
      </c>
      <c r="E64" s="7">
        <f t="shared" si="15"/>
        <v>99.2</v>
      </c>
      <c r="F64" s="7">
        <f>136-36.8</f>
        <v>99.2</v>
      </c>
      <c r="G64" s="7">
        <v>0</v>
      </c>
      <c r="H64" s="7">
        <v>0</v>
      </c>
    </row>
    <row r="65" spans="1:8" ht="33">
      <c r="A65" s="42"/>
      <c r="B65" s="36"/>
      <c r="C65" s="36"/>
      <c r="D65" s="27" t="s">
        <v>51</v>
      </c>
      <c r="E65" s="7">
        <v>0</v>
      </c>
      <c r="F65" s="7">
        <v>0</v>
      </c>
      <c r="G65" s="7">
        <v>0</v>
      </c>
      <c r="H65" s="7">
        <v>0</v>
      </c>
    </row>
    <row r="66" spans="1:8" ht="49.5">
      <c r="A66" s="42"/>
      <c r="B66" s="36"/>
      <c r="C66" s="36"/>
      <c r="D66" s="27" t="s">
        <v>52</v>
      </c>
      <c r="E66" s="7">
        <v>0</v>
      </c>
      <c r="F66" s="7">
        <v>0</v>
      </c>
      <c r="G66" s="7">
        <v>0</v>
      </c>
      <c r="H66" s="7"/>
    </row>
    <row r="67" spans="1:8" ht="17.25" customHeight="1">
      <c r="A67" s="43"/>
      <c r="B67" s="40"/>
      <c r="C67" s="40"/>
      <c r="D67" s="27" t="s">
        <v>15</v>
      </c>
      <c r="E67" s="7">
        <f>E66+E65+E64</f>
        <v>99.2</v>
      </c>
      <c r="F67" s="7">
        <f t="shared" ref="F67:H67" si="17">F66+F65+F64</f>
        <v>99.2</v>
      </c>
      <c r="G67" s="7">
        <f t="shared" si="17"/>
        <v>0</v>
      </c>
      <c r="H67" s="7">
        <f t="shared" si="17"/>
        <v>0</v>
      </c>
    </row>
    <row r="68" spans="1:8" ht="66">
      <c r="A68" s="41">
        <v>16</v>
      </c>
      <c r="B68" s="35" t="s">
        <v>38</v>
      </c>
      <c r="C68" s="35" t="s">
        <v>16</v>
      </c>
      <c r="D68" s="17" t="s">
        <v>5</v>
      </c>
      <c r="E68" s="7">
        <f t="shared" si="15"/>
        <v>100</v>
      </c>
      <c r="F68" s="7">
        <v>100</v>
      </c>
      <c r="G68" s="7">
        <v>0</v>
      </c>
      <c r="H68" s="7">
        <v>0</v>
      </c>
    </row>
    <row r="69" spans="1:8" ht="33">
      <c r="A69" s="42"/>
      <c r="B69" s="36"/>
      <c r="C69" s="36"/>
      <c r="D69" s="27" t="s">
        <v>51</v>
      </c>
      <c r="E69" s="7">
        <v>0</v>
      </c>
      <c r="F69" s="7">
        <v>0</v>
      </c>
      <c r="G69" s="7">
        <v>0</v>
      </c>
      <c r="H69" s="7">
        <v>0</v>
      </c>
    </row>
    <row r="70" spans="1:8" ht="49.5">
      <c r="A70" s="42"/>
      <c r="B70" s="36"/>
      <c r="C70" s="36"/>
      <c r="D70" s="27" t="s">
        <v>52</v>
      </c>
      <c r="E70" s="7">
        <v>0</v>
      </c>
      <c r="F70" s="7">
        <v>0</v>
      </c>
      <c r="G70" s="7">
        <v>0</v>
      </c>
      <c r="H70" s="7">
        <v>0</v>
      </c>
    </row>
    <row r="71" spans="1:8" ht="17.25" customHeight="1">
      <c r="A71" s="43"/>
      <c r="B71" s="40"/>
      <c r="C71" s="40"/>
      <c r="D71" s="27" t="s">
        <v>15</v>
      </c>
      <c r="E71" s="7">
        <f>E70+E69+E68</f>
        <v>100</v>
      </c>
      <c r="F71" s="7">
        <f t="shared" ref="F71:H71" si="18">F70+F69+F68</f>
        <v>100</v>
      </c>
      <c r="G71" s="7">
        <f t="shared" si="18"/>
        <v>0</v>
      </c>
      <c r="H71" s="7">
        <f t="shared" si="18"/>
        <v>0</v>
      </c>
    </row>
    <row r="72" spans="1:8" ht="66">
      <c r="A72" s="41">
        <v>17</v>
      </c>
      <c r="B72" s="35" t="s">
        <v>39</v>
      </c>
      <c r="C72" s="35" t="s">
        <v>16</v>
      </c>
      <c r="D72" s="17" t="s">
        <v>5</v>
      </c>
      <c r="E72" s="7">
        <f t="shared" si="15"/>
        <v>170</v>
      </c>
      <c r="F72" s="7">
        <v>170</v>
      </c>
      <c r="G72" s="7">
        <v>0</v>
      </c>
      <c r="H72" s="7">
        <v>0</v>
      </c>
    </row>
    <row r="73" spans="1:8" ht="33">
      <c r="A73" s="42"/>
      <c r="B73" s="36"/>
      <c r="C73" s="36"/>
      <c r="D73" s="27" t="s">
        <v>51</v>
      </c>
      <c r="E73" s="7">
        <v>0</v>
      </c>
      <c r="F73" s="7">
        <v>0</v>
      </c>
      <c r="G73" s="7">
        <v>0</v>
      </c>
      <c r="H73" s="7">
        <v>0</v>
      </c>
    </row>
    <row r="74" spans="1:8" ht="49.5">
      <c r="A74" s="42"/>
      <c r="B74" s="36"/>
      <c r="C74" s="36"/>
      <c r="D74" s="27" t="s">
        <v>52</v>
      </c>
      <c r="E74" s="7">
        <v>0</v>
      </c>
      <c r="F74" s="7">
        <v>0</v>
      </c>
      <c r="G74" s="7">
        <v>0</v>
      </c>
      <c r="H74" s="7">
        <v>0</v>
      </c>
    </row>
    <row r="75" spans="1:8" ht="17.25" customHeight="1">
      <c r="A75" s="43"/>
      <c r="B75" s="40"/>
      <c r="C75" s="40"/>
      <c r="D75" s="27" t="s">
        <v>15</v>
      </c>
      <c r="E75" s="7">
        <f>E74+E73+E72</f>
        <v>170</v>
      </c>
      <c r="F75" s="7">
        <f t="shared" ref="F75:H75" si="19">F74+F73+F72</f>
        <v>170</v>
      </c>
      <c r="G75" s="7">
        <f t="shared" si="19"/>
        <v>0</v>
      </c>
      <c r="H75" s="7">
        <f t="shared" si="19"/>
        <v>0</v>
      </c>
    </row>
    <row r="76" spans="1:8" ht="66">
      <c r="A76" s="41">
        <v>18</v>
      </c>
      <c r="B76" s="35" t="s">
        <v>56</v>
      </c>
      <c r="C76" s="35" t="s">
        <v>16</v>
      </c>
      <c r="D76" s="17" t="s">
        <v>5</v>
      </c>
      <c r="E76" s="7">
        <f t="shared" si="15"/>
        <v>3000</v>
      </c>
      <c r="F76" s="23">
        <v>0</v>
      </c>
      <c r="G76" s="7">
        <v>0</v>
      </c>
      <c r="H76" s="7">
        <v>3000</v>
      </c>
    </row>
    <row r="77" spans="1:8" ht="33">
      <c r="A77" s="42"/>
      <c r="B77" s="36"/>
      <c r="C77" s="36"/>
      <c r="D77" s="27" t="s">
        <v>51</v>
      </c>
      <c r="E77" s="7">
        <v>0</v>
      </c>
      <c r="F77" s="23">
        <v>0</v>
      </c>
      <c r="G77" s="7">
        <v>0</v>
      </c>
      <c r="H77" s="7">
        <v>0</v>
      </c>
    </row>
    <row r="78" spans="1:8" ht="49.5">
      <c r="A78" s="42"/>
      <c r="B78" s="36"/>
      <c r="C78" s="36"/>
      <c r="D78" s="27" t="s">
        <v>52</v>
      </c>
      <c r="E78" s="7">
        <v>0</v>
      </c>
      <c r="F78" s="23">
        <v>0</v>
      </c>
      <c r="G78" s="7">
        <v>0</v>
      </c>
      <c r="H78" s="7">
        <v>0</v>
      </c>
    </row>
    <row r="79" spans="1:8" ht="17.25" customHeight="1">
      <c r="A79" s="43"/>
      <c r="B79" s="40"/>
      <c r="C79" s="40"/>
      <c r="D79" s="27" t="s">
        <v>15</v>
      </c>
      <c r="E79" s="7">
        <f>E78+E77+E76</f>
        <v>3000</v>
      </c>
      <c r="F79" s="7">
        <f t="shared" ref="F79:H79" si="20">F78+F77+F76</f>
        <v>0</v>
      </c>
      <c r="G79" s="7">
        <f t="shared" si="20"/>
        <v>0</v>
      </c>
      <c r="H79" s="7">
        <f t="shared" si="20"/>
        <v>3000</v>
      </c>
    </row>
    <row r="80" spans="1:8" ht="66">
      <c r="A80" s="41">
        <v>19</v>
      </c>
      <c r="B80" s="35" t="s">
        <v>43</v>
      </c>
      <c r="C80" s="35" t="s">
        <v>16</v>
      </c>
      <c r="D80" s="17" t="s">
        <v>5</v>
      </c>
      <c r="E80" s="7">
        <f t="shared" si="15"/>
        <v>100</v>
      </c>
      <c r="F80" s="7">
        <v>100</v>
      </c>
      <c r="G80" s="7">
        <v>0</v>
      </c>
      <c r="H80" s="7">
        <v>0</v>
      </c>
    </row>
    <row r="81" spans="1:8" ht="33">
      <c r="A81" s="42"/>
      <c r="B81" s="36"/>
      <c r="C81" s="36"/>
      <c r="D81" s="27" t="s">
        <v>51</v>
      </c>
      <c r="E81" s="7">
        <v>0</v>
      </c>
      <c r="F81" s="7">
        <v>0</v>
      </c>
      <c r="G81" s="7">
        <v>0</v>
      </c>
      <c r="H81" s="7">
        <v>0</v>
      </c>
    </row>
    <row r="82" spans="1:8" ht="49.5">
      <c r="A82" s="42"/>
      <c r="B82" s="36"/>
      <c r="C82" s="36"/>
      <c r="D82" s="27" t="s">
        <v>52</v>
      </c>
      <c r="E82" s="7">
        <v>0</v>
      </c>
      <c r="F82" s="7">
        <v>0</v>
      </c>
      <c r="G82" s="7">
        <v>0</v>
      </c>
      <c r="H82" s="7">
        <v>0</v>
      </c>
    </row>
    <row r="83" spans="1:8" ht="17.25" customHeight="1">
      <c r="A83" s="43"/>
      <c r="B83" s="40"/>
      <c r="C83" s="40"/>
      <c r="D83" s="27" t="s">
        <v>15</v>
      </c>
      <c r="E83" s="7">
        <f>E82+E81+E80</f>
        <v>100</v>
      </c>
      <c r="F83" s="7">
        <f t="shared" ref="F83:H83" si="21">F82+F81+F80</f>
        <v>100</v>
      </c>
      <c r="G83" s="7">
        <f t="shared" si="21"/>
        <v>0</v>
      </c>
      <c r="H83" s="7">
        <f t="shared" si="21"/>
        <v>0</v>
      </c>
    </row>
    <row r="84" spans="1:8" ht="66">
      <c r="A84" s="41">
        <v>20</v>
      </c>
      <c r="B84" s="35" t="s">
        <v>45</v>
      </c>
      <c r="C84" s="35" t="s">
        <v>16</v>
      </c>
      <c r="D84" s="21" t="s">
        <v>5</v>
      </c>
      <c r="E84" s="7">
        <f t="shared" si="15"/>
        <v>2137</v>
      </c>
      <c r="F84" s="7">
        <f>1450+700-13</f>
        <v>2137</v>
      </c>
      <c r="G84" s="7">
        <v>0</v>
      </c>
      <c r="H84" s="7">
        <v>0</v>
      </c>
    </row>
    <row r="85" spans="1:8" ht="33">
      <c r="A85" s="42"/>
      <c r="B85" s="36"/>
      <c r="C85" s="36"/>
      <c r="D85" s="27" t="s">
        <v>51</v>
      </c>
      <c r="E85" s="7">
        <f t="shared" si="15"/>
        <v>0</v>
      </c>
      <c r="F85" s="7">
        <v>0</v>
      </c>
      <c r="G85" s="7">
        <v>0</v>
      </c>
      <c r="H85" s="7">
        <v>0</v>
      </c>
    </row>
    <row r="86" spans="1:8" ht="49.5">
      <c r="A86" s="42"/>
      <c r="B86" s="36"/>
      <c r="C86" s="36"/>
      <c r="D86" s="27" t="s">
        <v>52</v>
      </c>
      <c r="E86" s="7">
        <f t="shared" si="15"/>
        <v>500</v>
      </c>
      <c r="F86" s="7">
        <v>500</v>
      </c>
      <c r="G86" s="7">
        <v>0</v>
      </c>
      <c r="H86" s="7">
        <v>0</v>
      </c>
    </row>
    <row r="87" spans="1:8" ht="17.25" customHeight="1">
      <c r="A87" s="43"/>
      <c r="B87" s="40"/>
      <c r="C87" s="40"/>
      <c r="D87" s="27" t="s">
        <v>15</v>
      </c>
      <c r="E87" s="7">
        <f>E86+E85+E84</f>
        <v>2637</v>
      </c>
      <c r="F87" s="7">
        <f t="shared" ref="F87:H87" si="22">F86+F85+F84</f>
        <v>2637</v>
      </c>
      <c r="G87" s="7">
        <f t="shared" si="22"/>
        <v>0</v>
      </c>
      <c r="H87" s="7">
        <f t="shared" si="22"/>
        <v>0</v>
      </c>
    </row>
    <row r="88" spans="1:8" ht="66">
      <c r="A88" s="41">
        <v>21</v>
      </c>
      <c r="B88" s="35" t="s">
        <v>46</v>
      </c>
      <c r="C88" s="35" t="s">
        <v>16</v>
      </c>
      <c r="D88" s="22" t="s">
        <v>5</v>
      </c>
      <c r="E88" s="7">
        <f t="shared" si="15"/>
        <v>400</v>
      </c>
      <c r="F88" s="7">
        <v>0</v>
      </c>
      <c r="G88" s="7">
        <v>200</v>
      </c>
      <c r="H88" s="7">
        <v>200</v>
      </c>
    </row>
    <row r="89" spans="1:8" ht="33">
      <c r="A89" s="42"/>
      <c r="B89" s="36"/>
      <c r="C89" s="36"/>
      <c r="D89" s="27" t="s">
        <v>51</v>
      </c>
      <c r="E89" s="7">
        <v>0</v>
      </c>
      <c r="F89" s="7">
        <v>0</v>
      </c>
      <c r="G89" s="7">
        <v>0</v>
      </c>
      <c r="H89" s="7">
        <v>0</v>
      </c>
    </row>
    <row r="90" spans="1:8" ht="49.5">
      <c r="A90" s="42"/>
      <c r="B90" s="36"/>
      <c r="C90" s="36"/>
      <c r="D90" s="27" t="s">
        <v>52</v>
      </c>
      <c r="E90" s="7">
        <v>0</v>
      </c>
      <c r="F90" s="7">
        <v>0</v>
      </c>
      <c r="G90" s="7">
        <v>0</v>
      </c>
      <c r="H90" s="7">
        <v>0</v>
      </c>
    </row>
    <row r="91" spans="1:8" ht="17.25" customHeight="1">
      <c r="A91" s="43"/>
      <c r="B91" s="40"/>
      <c r="C91" s="40"/>
      <c r="D91" s="27" t="s">
        <v>15</v>
      </c>
      <c r="E91" s="7">
        <f>E90+E89+E88</f>
        <v>400</v>
      </c>
      <c r="F91" s="7">
        <f t="shared" ref="F91:H91" si="23">F90+F89+F88</f>
        <v>0</v>
      </c>
      <c r="G91" s="7">
        <f t="shared" si="23"/>
        <v>200</v>
      </c>
      <c r="H91" s="7">
        <f t="shared" si="23"/>
        <v>200</v>
      </c>
    </row>
    <row r="92" spans="1:8" ht="66">
      <c r="A92" s="41">
        <v>22</v>
      </c>
      <c r="B92" s="35" t="s">
        <v>47</v>
      </c>
      <c r="C92" s="35" t="s">
        <v>16</v>
      </c>
      <c r="D92" s="22" t="s">
        <v>5</v>
      </c>
      <c r="E92" s="7">
        <f t="shared" si="15"/>
        <v>2000</v>
      </c>
      <c r="F92" s="7">
        <v>0</v>
      </c>
      <c r="G92" s="7">
        <f>1000+1000</f>
        <v>2000</v>
      </c>
      <c r="H92" s="7">
        <v>0</v>
      </c>
    </row>
    <row r="93" spans="1:8" ht="33">
      <c r="A93" s="42"/>
      <c r="B93" s="36"/>
      <c r="C93" s="36"/>
      <c r="D93" s="27" t="s">
        <v>51</v>
      </c>
      <c r="E93" s="7">
        <v>0</v>
      </c>
      <c r="F93" s="7">
        <v>0</v>
      </c>
      <c r="G93" s="7">
        <v>0</v>
      </c>
      <c r="H93" s="7">
        <v>0</v>
      </c>
    </row>
    <row r="94" spans="1:8" ht="49.5">
      <c r="A94" s="42"/>
      <c r="B94" s="36"/>
      <c r="C94" s="36"/>
      <c r="D94" s="27" t="s">
        <v>52</v>
      </c>
      <c r="E94" s="7">
        <v>0</v>
      </c>
      <c r="F94" s="7">
        <v>0</v>
      </c>
      <c r="G94" s="7">
        <v>0</v>
      </c>
      <c r="H94" s="7">
        <v>0</v>
      </c>
    </row>
    <row r="95" spans="1:8" ht="17.25" customHeight="1">
      <c r="A95" s="43"/>
      <c r="B95" s="40"/>
      <c r="C95" s="40"/>
      <c r="D95" s="27" t="s">
        <v>15</v>
      </c>
      <c r="E95" s="7">
        <f>E94+E93+E92</f>
        <v>2000</v>
      </c>
      <c r="F95" s="7">
        <f t="shared" ref="F95:H95" si="24">F94+F93+F92</f>
        <v>0</v>
      </c>
      <c r="G95" s="7">
        <f t="shared" si="24"/>
        <v>2000</v>
      </c>
      <c r="H95" s="7">
        <f t="shared" si="24"/>
        <v>0</v>
      </c>
    </row>
    <row r="96" spans="1:8" ht="32.25" customHeight="1">
      <c r="A96" s="41">
        <v>23</v>
      </c>
      <c r="B96" s="35" t="s">
        <v>58</v>
      </c>
      <c r="C96" s="35" t="s">
        <v>16</v>
      </c>
      <c r="D96" s="31" t="s">
        <v>5</v>
      </c>
      <c r="E96" s="7">
        <f t="shared" ref="E96" si="25">SUM(F96:H96)</f>
        <v>36</v>
      </c>
      <c r="F96" s="7">
        <v>0</v>
      </c>
      <c r="G96" s="7">
        <v>36</v>
      </c>
      <c r="H96" s="7">
        <v>0</v>
      </c>
    </row>
    <row r="97" spans="1:8" ht="50.25" customHeight="1">
      <c r="A97" s="42"/>
      <c r="B97" s="36"/>
      <c r="C97" s="36"/>
      <c r="D97" s="31" t="s">
        <v>51</v>
      </c>
      <c r="E97" s="7">
        <v>0</v>
      </c>
      <c r="F97" s="7">
        <v>0</v>
      </c>
      <c r="G97" s="7">
        <v>0</v>
      </c>
      <c r="H97" s="7">
        <v>0</v>
      </c>
    </row>
    <row r="98" spans="1:8" ht="49.5" customHeight="1">
      <c r="A98" s="42"/>
      <c r="B98" s="36"/>
      <c r="C98" s="36"/>
      <c r="D98" s="31" t="s">
        <v>52</v>
      </c>
      <c r="E98" s="7">
        <v>0</v>
      </c>
      <c r="F98" s="7">
        <v>0</v>
      </c>
      <c r="G98" s="7">
        <v>0</v>
      </c>
      <c r="H98" s="7">
        <v>0</v>
      </c>
    </row>
    <row r="99" spans="1:8" ht="17.25" customHeight="1">
      <c r="A99" s="43"/>
      <c r="B99" s="40"/>
      <c r="C99" s="40"/>
      <c r="D99" s="31" t="s">
        <v>15</v>
      </c>
      <c r="E99" s="7">
        <f>E98+E97+E96</f>
        <v>36</v>
      </c>
      <c r="F99" s="7">
        <f t="shared" ref="F99:H99" si="26">F98+F97+F96</f>
        <v>0</v>
      </c>
      <c r="G99" s="7">
        <f t="shared" si="26"/>
        <v>36</v>
      </c>
      <c r="H99" s="7">
        <f t="shared" si="26"/>
        <v>0</v>
      </c>
    </row>
    <row r="100" spans="1:8" ht="50.25" customHeight="1">
      <c r="A100" s="41">
        <v>24</v>
      </c>
      <c r="B100" s="35" t="s">
        <v>59</v>
      </c>
      <c r="C100" s="35" t="s">
        <v>16</v>
      </c>
      <c r="D100" s="31" t="s">
        <v>5</v>
      </c>
      <c r="E100" s="7">
        <f t="shared" ref="E100" si="27">SUM(F100:H100)</f>
        <v>100</v>
      </c>
      <c r="F100" s="7">
        <v>0</v>
      </c>
      <c r="G100" s="7">
        <v>100</v>
      </c>
      <c r="H100" s="7">
        <v>0</v>
      </c>
    </row>
    <row r="101" spans="1:8" ht="42" customHeight="1">
      <c r="A101" s="42"/>
      <c r="B101" s="36"/>
      <c r="C101" s="36"/>
      <c r="D101" s="31" t="s">
        <v>51</v>
      </c>
      <c r="E101" s="7">
        <v>0</v>
      </c>
      <c r="F101" s="7">
        <v>0</v>
      </c>
      <c r="G101" s="7">
        <v>0</v>
      </c>
      <c r="H101" s="7">
        <v>0</v>
      </c>
    </row>
    <row r="102" spans="1:8" ht="50.25" customHeight="1">
      <c r="A102" s="42"/>
      <c r="B102" s="36"/>
      <c r="C102" s="36"/>
      <c r="D102" s="31" t="s">
        <v>52</v>
      </c>
      <c r="E102" s="7">
        <v>0</v>
      </c>
      <c r="F102" s="7">
        <v>0</v>
      </c>
      <c r="G102" s="7">
        <v>0</v>
      </c>
      <c r="H102" s="7">
        <v>0</v>
      </c>
    </row>
    <row r="103" spans="1:8" ht="17.25" customHeight="1">
      <c r="A103" s="43"/>
      <c r="B103" s="40"/>
      <c r="C103" s="40"/>
      <c r="D103" s="31" t="s">
        <v>15</v>
      </c>
      <c r="E103" s="7">
        <f>E102+E101+E100</f>
        <v>100</v>
      </c>
      <c r="F103" s="7">
        <f t="shared" ref="F103:H103" si="28">F102+F101+F100</f>
        <v>0</v>
      </c>
      <c r="G103" s="7">
        <f t="shared" si="28"/>
        <v>100</v>
      </c>
      <c r="H103" s="7">
        <f t="shared" si="28"/>
        <v>0</v>
      </c>
    </row>
    <row r="104" spans="1:8" ht="51" customHeight="1">
      <c r="A104" s="41">
        <v>25</v>
      </c>
      <c r="B104" s="35" t="s">
        <v>60</v>
      </c>
      <c r="C104" s="35" t="s">
        <v>16</v>
      </c>
      <c r="D104" s="31" t="s">
        <v>5</v>
      </c>
      <c r="E104" s="7">
        <f t="shared" ref="E104" si="29">SUM(F104:H104)</f>
        <v>800</v>
      </c>
      <c r="F104" s="7">
        <v>0</v>
      </c>
      <c r="G104" s="7">
        <v>800</v>
      </c>
      <c r="H104" s="7">
        <v>0</v>
      </c>
    </row>
    <row r="105" spans="1:8" ht="36" customHeight="1">
      <c r="A105" s="42"/>
      <c r="B105" s="36"/>
      <c r="C105" s="36"/>
      <c r="D105" s="31" t="s">
        <v>51</v>
      </c>
      <c r="E105" s="7">
        <v>0</v>
      </c>
      <c r="F105" s="7">
        <v>0</v>
      </c>
      <c r="G105" s="7">
        <v>0</v>
      </c>
      <c r="H105" s="7">
        <v>0</v>
      </c>
    </row>
    <row r="106" spans="1:8" ht="53.25" customHeight="1">
      <c r="A106" s="42"/>
      <c r="B106" s="36"/>
      <c r="C106" s="36"/>
      <c r="D106" s="31" t="s">
        <v>52</v>
      </c>
      <c r="E106" s="7">
        <v>0</v>
      </c>
      <c r="F106" s="7">
        <v>0</v>
      </c>
      <c r="G106" s="7">
        <v>0</v>
      </c>
      <c r="H106" s="7">
        <v>0</v>
      </c>
    </row>
    <row r="107" spans="1:8" ht="17.25" customHeight="1">
      <c r="A107" s="43"/>
      <c r="B107" s="40"/>
      <c r="C107" s="40"/>
      <c r="D107" s="31" t="s">
        <v>15</v>
      </c>
      <c r="E107" s="7">
        <f>E106+E105+E104</f>
        <v>800</v>
      </c>
      <c r="F107" s="7">
        <f t="shared" ref="F107:H107" si="30">F106+F105+F104</f>
        <v>0</v>
      </c>
      <c r="G107" s="7">
        <f t="shared" si="30"/>
        <v>800</v>
      </c>
      <c r="H107" s="7">
        <f t="shared" si="30"/>
        <v>0</v>
      </c>
    </row>
    <row r="108" spans="1:8" ht="51.75" customHeight="1">
      <c r="A108" s="41">
        <v>26</v>
      </c>
      <c r="B108" s="35" t="s">
        <v>61</v>
      </c>
      <c r="C108" s="35" t="s">
        <v>16</v>
      </c>
      <c r="D108" s="31" t="s">
        <v>5</v>
      </c>
      <c r="E108" s="7">
        <f t="shared" ref="E108" si="31">SUM(F108:H108)</f>
        <v>22</v>
      </c>
      <c r="F108" s="7">
        <v>0</v>
      </c>
      <c r="G108" s="7">
        <v>22</v>
      </c>
      <c r="H108" s="7">
        <v>0</v>
      </c>
    </row>
    <row r="109" spans="1:8" ht="43.5" customHeight="1">
      <c r="A109" s="42"/>
      <c r="B109" s="36"/>
      <c r="C109" s="36"/>
      <c r="D109" s="31" t="s">
        <v>51</v>
      </c>
      <c r="E109" s="7">
        <v>0</v>
      </c>
      <c r="F109" s="7">
        <v>0</v>
      </c>
      <c r="G109" s="7">
        <v>0</v>
      </c>
      <c r="H109" s="7">
        <v>0</v>
      </c>
    </row>
    <row r="110" spans="1:8" ht="51.75" customHeight="1">
      <c r="A110" s="42"/>
      <c r="B110" s="36"/>
      <c r="C110" s="36"/>
      <c r="D110" s="31" t="s">
        <v>52</v>
      </c>
      <c r="E110" s="7">
        <v>0</v>
      </c>
      <c r="F110" s="7">
        <v>0</v>
      </c>
      <c r="G110" s="7">
        <v>0</v>
      </c>
      <c r="H110" s="7">
        <v>0</v>
      </c>
    </row>
    <row r="111" spans="1:8" ht="17.25" customHeight="1">
      <c r="A111" s="43"/>
      <c r="B111" s="40"/>
      <c r="C111" s="40"/>
      <c r="D111" s="31" t="s">
        <v>15</v>
      </c>
      <c r="E111" s="7">
        <f>E110+E109+E108</f>
        <v>22</v>
      </c>
      <c r="F111" s="7">
        <f t="shared" ref="F111:H111" si="32">F110+F109+F108</f>
        <v>0</v>
      </c>
      <c r="G111" s="7">
        <f t="shared" si="32"/>
        <v>22</v>
      </c>
      <c r="H111" s="7">
        <f t="shared" si="32"/>
        <v>0</v>
      </c>
    </row>
    <row r="112" spans="1:8" ht="52.5" customHeight="1">
      <c r="A112" s="41">
        <v>27</v>
      </c>
      <c r="B112" s="35" t="s">
        <v>62</v>
      </c>
      <c r="C112" s="35" t="s">
        <v>16</v>
      </c>
      <c r="D112" s="31" t="s">
        <v>5</v>
      </c>
      <c r="E112" s="7">
        <f t="shared" ref="E112" si="33">SUM(F112:H112)</f>
        <v>169.69395</v>
      </c>
      <c r="F112" s="7">
        <v>0</v>
      </c>
      <c r="G112" s="7">
        <v>169.69395</v>
      </c>
      <c r="H112" s="7">
        <v>0</v>
      </c>
    </row>
    <row r="113" spans="1:10" ht="42.75" customHeight="1">
      <c r="A113" s="42"/>
      <c r="B113" s="36"/>
      <c r="C113" s="36"/>
      <c r="D113" s="31" t="s">
        <v>51</v>
      </c>
      <c r="E113" s="7">
        <v>0</v>
      </c>
      <c r="F113" s="7">
        <v>0</v>
      </c>
      <c r="G113" s="7">
        <v>0</v>
      </c>
      <c r="H113" s="7">
        <v>0</v>
      </c>
    </row>
    <row r="114" spans="1:10" ht="53.25" customHeight="1">
      <c r="A114" s="42"/>
      <c r="B114" s="36"/>
      <c r="C114" s="36"/>
      <c r="D114" s="31" t="s">
        <v>52</v>
      </c>
      <c r="E114" s="7">
        <v>0</v>
      </c>
      <c r="F114" s="7">
        <v>0</v>
      </c>
      <c r="G114" s="7">
        <v>0</v>
      </c>
      <c r="H114" s="7">
        <v>0</v>
      </c>
    </row>
    <row r="115" spans="1:10" ht="17.25" customHeight="1">
      <c r="A115" s="43"/>
      <c r="B115" s="40"/>
      <c r="C115" s="40"/>
      <c r="D115" s="31" t="s">
        <v>15</v>
      </c>
      <c r="E115" s="7">
        <f>E114+E113+E112</f>
        <v>169.69395</v>
      </c>
      <c r="F115" s="7">
        <f t="shared" ref="F115:H115" si="34">F114+F113+F112</f>
        <v>0</v>
      </c>
      <c r="G115" s="7">
        <f t="shared" si="34"/>
        <v>169.69395</v>
      </c>
      <c r="H115" s="7">
        <f t="shared" si="34"/>
        <v>0</v>
      </c>
    </row>
    <row r="116" spans="1:10" ht="17.25">
      <c r="A116" s="18"/>
      <c r="B116" s="37" t="s">
        <v>15</v>
      </c>
      <c r="C116" s="38"/>
      <c r="D116" s="39"/>
      <c r="E116" s="9">
        <f>E95+E91+E87+E83+E79+E75+E71+E67+E63+E59+E55+E51+E47+E43+E39+E35+E31+E27+E23+E19+E15+E11+E99+E103+E107+E111+E115</f>
        <v>41815.693950000001</v>
      </c>
      <c r="F116" s="9">
        <f>F95+F91+F87+F83+F79+F75+F71+F67+F63+F59+F55+F51+F47+F43+F39+F35+F31+F27+F23+F19+F15+F11+F99+F103+F107+F111+F115</f>
        <v>13368</v>
      </c>
      <c r="G116" s="9">
        <f>G95+G91+G87+G83+G79+G75+G71+G67+G63+G59+G55+G51+G47+G43+G39+G35+G31+G27+G23+G19+G15+G11+G99+G103+G107+G111+G115</f>
        <v>13232.693950000001</v>
      </c>
      <c r="H116" s="9">
        <f>H95+H91+H87+H83+H79+H75+H71+H67+H63+H59+H55+H51+H47+H43+H39+H35+H31+H27+H23+H19+H15+H11+H99+H103+H107+H111+H115</f>
        <v>15215</v>
      </c>
      <c r="I116" s="19"/>
      <c r="J116" s="19"/>
    </row>
    <row r="117" spans="1:10" ht="16.5">
      <c r="A117" s="24"/>
      <c r="B117" s="24" t="s">
        <v>48</v>
      </c>
      <c r="C117" s="25"/>
      <c r="D117" s="24"/>
      <c r="E117" s="25"/>
      <c r="F117" s="25"/>
      <c r="G117" s="25"/>
      <c r="H117" s="25"/>
    </row>
    <row r="118" spans="1:10" ht="16.5">
      <c r="A118" s="24"/>
      <c r="B118" s="24" t="s">
        <v>50</v>
      </c>
      <c r="C118" s="25"/>
      <c r="D118" s="24"/>
      <c r="E118" s="26">
        <f>F118+G118+H118</f>
        <v>41315.693950000001</v>
      </c>
      <c r="F118" s="26">
        <f>F92+F88+F84+F80+F76+F72+F68+F64+F60+F56+F52+F48+F44+F40+F36+F32+F28+F24+F20+F16+F12+F8</f>
        <v>12868</v>
      </c>
      <c r="G118" s="26">
        <f>G116</f>
        <v>13232.693950000001</v>
      </c>
      <c r="H118" s="26">
        <f t="shared" ref="H118" si="35">H92+H88+H84+H80+H76+H72+H68+H64+H60+H56+H52+H48+H44+H40+H36+H32+H28+H24+H20+H16+H12+H8</f>
        <v>15215</v>
      </c>
    </row>
    <row r="119" spans="1:10" ht="16.5">
      <c r="A119" s="24"/>
      <c r="B119" s="24" t="s">
        <v>53</v>
      </c>
      <c r="C119" s="25"/>
      <c r="D119" s="24"/>
      <c r="E119" s="26">
        <f>F119+G119+H119</f>
        <v>0</v>
      </c>
      <c r="F119" s="26">
        <v>0</v>
      </c>
      <c r="G119" s="26">
        <v>0</v>
      </c>
      <c r="H119" s="26">
        <v>0</v>
      </c>
    </row>
    <row r="120" spans="1:10" ht="16.5">
      <c r="A120" s="24"/>
      <c r="B120" s="24" t="s">
        <v>49</v>
      </c>
      <c r="C120" s="25"/>
      <c r="D120" s="24"/>
      <c r="E120" s="26">
        <f>F120+G120+H120</f>
        <v>500</v>
      </c>
      <c r="F120" s="26">
        <f>F116-F118</f>
        <v>500</v>
      </c>
      <c r="G120" s="26">
        <f t="shared" ref="G120:H120" si="36">G116-G118</f>
        <v>0</v>
      </c>
      <c r="H120" s="26">
        <f t="shared" si="36"/>
        <v>0</v>
      </c>
      <c r="I120" s="19"/>
    </row>
    <row r="121" spans="1:10">
      <c r="E121" s="19"/>
      <c r="G121" s="30"/>
    </row>
    <row r="122" spans="1:10">
      <c r="E122" s="19"/>
    </row>
    <row r="123" spans="1:10">
      <c r="E123" s="19"/>
    </row>
    <row r="126" spans="1:10">
      <c r="E126" s="19"/>
      <c r="F126" s="30"/>
    </row>
  </sheetData>
  <mergeCells count="93">
    <mergeCell ref="A112:A115"/>
    <mergeCell ref="B112:B115"/>
    <mergeCell ref="C112:C115"/>
    <mergeCell ref="A104:A107"/>
    <mergeCell ref="B104:B107"/>
    <mergeCell ref="C104:C107"/>
    <mergeCell ref="A108:A111"/>
    <mergeCell ref="B108:B111"/>
    <mergeCell ref="C108:C111"/>
    <mergeCell ref="A96:A99"/>
    <mergeCell ref="B96:B99"/>
    <mergeCell ref="C96:C99"/>
    <mergeCell ref="A100:A103"/>
    <mergeCell ref="B100:B103"/>
    <mergeCell ref="C100:C103"/>
    <mergeCell ref="A1:H1"/>
    <mergeCell ref="A2:A4"/>
    <mergeCell ref="B2:B4"/>
    <mergeCell ref="C2:C4"/>
    <mergeCell ref="D2:D4"/>
    <mergeCell ref="E2:H2"/>
    <mergeCell ref="E3:E4"/>
    <mergeCell ref="F3:H3"/>
    <mergeCell ref="C12:C15"/>
    <mergeCell ref="B12:B15"/>
    <mergeCell ref="A5:H5"/>
    <mergeCell ref="A6:H6"/>
    <mergeCell ref="A7:H7"/>
    <mergeCell ref="A12:A15"/>
    <mergeCell ref="C8:C11"/>
    <mergeCell ref="B8:B11"/>
    <mergeCell ref="A8:A11"/>
    <mergeCell ref="C92:C95"/>
    <mergeCell ref="B92:B95"/>
    <mergeCell ref="A92:A95"/>
    <mergeCell ref="C84:C87"/>
    <mergeCell ref="B84:B87"/>
    <mergeCell ref="A84:A87"/>
    <mergeCell ref="C80:C83"/>
    <mergeCell ref="B80:B83"/>
    <mergeCell ref="A80:A83"/>
    <mergeCell ref="C88:C91"/>
    <mergeCell ref="B88:B91"/>
    <mergeCell ref="A88:A91"/>
    <mergeCell ref="C68:C71"/>
    <mergeCell ref="B68:B71"/>
    <mergeCell ref="A68:A71"/>
    <mergeCell ref="C64:C67"/>
    <mergeCell ref="B64:B67"/>
    <mergeCell ref="A64:A67"/>
    <mergeCell ref="C76:C79"/>
    <mergeCell ref="B76:B79"/>
    <mergeCell ref="A76:A79"/>
    <mergeCell ref="C72:C75"/>
    <mergeCell ref="B72:B75"/>
    <mergeCell ref="A72:A75"/>
    <mergeCell ref="C32:C35"/>
    <mergeCell ref="B32:B35"/>
    <mergeCell ref="A32:A35"/>
    <mergeCell ref="C60:C63"/>
    <mergeCell ref="B60:B63"/>
    <mergeCell ref="A60:A63"/>
    <mergeCell ref="C56:C59"/>
    <mergeCell ref="B56:B59"/>
    <mergeCell ref="A56:A59"/>
    <mergeCell ref="C52:C55"/>
    <mergeCell ref="B52:B55"/>
    <mergeCell ref="A52:A55"/>
    <mergeCell ref="C48:C51"/>
    <mergeCell ref="B48:B51"/>
    <mergeCell ref="A48:A51"/>
    <mergeCell ref="C40:C43"/>
    <mergeCell ref="B40:B43"/>
    <mergeCell ref="A40:A43"/>
    <mergeCell ref="C36:C39"/>
    <mergeCell ref="B36:B39"/>
    <mergeCell ref="A36:A39"/>
    <mergeCell ref="B116:D116"/>
    <mergeCell ref="C16:C19"/>
    <mergeCell ref="B16:B19"/>
    <mergeCell ref="A16:A19"/>
    <mergeCell ref="C20:C23"/>
    <mergeCell ref="B20:B23"/>
    <mergeCell ref="A20:A23"/>
    <mergeCell ref="C28:C31"/>
    <mergeCell ref="B28:B31"/>
    <mergeCell ref="A28:A31"/>
    <mergeCell ref="C24:C27"/>
    <mergeCell ref="B24:B27"/>
    <mergeCell ref="A24:A27"/>
    <mergeCell ref="C44:C47"/>
    <mergeCell ref="B44:B47"/>
    <mergeCell ref="A44:A47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Целевые</vt:lpstr>
      <vt:lpstr>Перечень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2015-02-25T08:35:04Z</dcterms:modified>
</cp:coreProperties>
</file>