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435" activeTab="2"/>
  </bookViews>
  <sheets>
    <sheet name="приложение № 1" sheetId="1" r:id="rId1"/>
    <sheet name="приложение 2" sheetId="2" r:id="rId2"/>
    <sheet name="приложение № 3" sheetId="3" r:id="rId3"/>
    <sheet name="приложение 4" sheetId="4" r:id="rId4"/>
  </sheets>
  <definedNames>
    <definedName name="_xlnm.Print_Area" localSheetId="3">'приложение 4'!$A$1:$X$43</definedName>
    <definedName name="_xlnm.Print_Area" localSheetId="0">'приложение № 1'!$A$1:$I$22</definedName>
    <definedName name="_xlnm.Print_Area" localSheetId="2">'приложение № 3'!$A$1:$M$20</definedName>
  </definedNames>
  <calcPr calcId="152511"/>
</workbook>
</file>

<file path=xl/calcChain.xml><?xml version="1.0" encoding="utf-8"?>
<calcChain xmlns="http://schemas.openxmlformats.org/spreadsheetml/2006/main">
  <c r="I19" i="3" l="1"/>
  <c r="I18" i="3" l="1"/>
  <c r="I17" i="3"/>
  <c r="I16" i="3"/>
  <c r="H16" i="3" l="1"/>
  <c r="I11" i="3" l="1"/>
  <c r="I12" i="3" l="1"/>
  <c r="H17" i="3" l="1"/>
  <c r="H18" i="3"/>
  <c r="H19" i="3"/>
  <c r="H20" i="3"/>
  <c r="J15" i="3"/>
  <c r="K15" i="3"/>
  <c r="L15" i="3"/>
  <c r="M15" i="3"/>
  <c r="I15" i="3"/>
  <c r="H12" i="3"/>
  <c r="I12" i="1" l="1"/>
  <c r="D19" i="1"/>
  <c r="H12" i="1" l="1"/>
  <c r="G12" i="1"/>
  <c r="F12" i="1"/>
  <c r="E12" i="1"/>
  <c r="D12" i="1"/>
  <c r="H11" i="1"/>
  <c r="G11" i="1"/>
  <c r="E11" i="1"/>
  <c r="F11" i="1"/>
  <c r="D11" i="1"/>
  <c r="I14" i="3" l="1"/>
  <c r="J10" i="3" l="1"/>
  <c r="K10" i="3"/>
  <c r="L10" i="3"/>
  <c r="M10" i="3"/>
  <c r="J11" i="3"/>
  <c r="K11" i="3"/>
  <c r="L11" i="3"/>
  <c r="M11" i="3"/>
  <c r="H11" i="3"/>
  <c r="I10" i="3"/>
  <c r="J9" i="3" l="1"/>
  <c r="H10" i="3"/>
  <c r="I13" i="3"/>
  <c r="J14" i="3"/>
  <c r="K14" i="3"/>
  <c r="F19" i="1" s="1"/>
  <c r="L14" i="3"/>
  <c r="G19" i="1" s="1"/>
  <c r="M14" i="3"/>
  <c r="H19" i="1" s="1"/>
  <c r="L9" i="3" l="1"/>
  <c r="M9" i="3"/>
  <c r="H14" i="3"/>
  <c r="K9" i="3"/>
  <c r="I9" i="3"/>
  <c r="H13" i="3"/>
  <c r="E19" i="1"/>
  <c r="H9" i="3" l="1"/>
  <c r="H15" i="3"/>
  <c r="I19" i="1" s="1"/>
</calcChain>
</file>

<file path=xl/sharedStrings.xml><?xml version="1.0" encoding="utf-8"?>
<sst xmlns="http://schemas.openxmlformats.org/spreadsheetml/2006/main" count="356" uniqueCount="171">
  <si>
    <t>Сведения</t>
  </si>
  <si>
    <t>о показателях (индикаторах) муниципальной Программы</t>
  </si>
  <si>
    <t>№</t>
  </si>
  <si>
    <t>Наименование показателя (индикатора)</t>
  </si>
  <si>
    <t>Единица измерения</t>
  </si>
  <si>
    <t>Значение показателя</t>
  </si>
  <si>
    <t>Чел/часы</t>
  </si>
  <si>
    <t>Номер и наименование основного мероприятия</t>
  </si>
  <si>
    <t>Ответственный исполнитель</t>
  </si>
  <si>
    <t>Срок</t>
  </si>
  <si>
    <t>Основные направления реализации</t>
  </si>
  <si>
    <t>начала реализации</t>
  </si>
  <si>
    <t>окончания реализации</t>
  </si>
  <si>
    <t>Улучшение благоустройства придомовых территорий многоквартирных домов, создание благоприятных и комфортных условий для проживания граждан</t>
  </si>
  <si>
    <t>Ожидаемый непосредственный результат (краткое описание)</t>
  </si>
  <si>
    <t>Перечень</t>
  </si>
  <si>
    <t>Наименование</t>
  </si>
  <si>
    <t>Источник финансирования</t>
  </si>
  <si>
    <t>Код бюджетной классификации</t>
  </si>
  <si>
    <t>Объемы бюджетных ассигнований, (тыс. рублей)</t>
  </si>
  <si>
    <t>ГРБС</t>
  </si>
  <si>
    <t>ЦСР</t>
  </si>
  <si>
    <t>ВР</t>
  </si>
  <si>
    <t>Рз
Пр</t>
  </si>
  <si>
    <t>Всего, в том числе:</t>
  </si>
  <si>
    <t>Ответственный исполнитель, соисполнитель, муниципальный заказчик-координатор, участник</t>
  </si>
  <si>
    <t>всего</t>
  </si>
  <si>
    <t>федеральный бюджет</t>
  </si>
  <si>
    <t>бюджет автономного округа</t>
  </si>
  <si>
    <t>иные источники</t>
  </si>
  <si>
    <t>1. Основное мероприятие: Повышение уровня благоустройства дворовых территорий</t>
  </si>
  <si>
    <t>Основной отличительной чертой проекта является направленность на формирование безопасного стиля жизни, т.е. это автостоянки, устройство пешеходных дорожек, освещение с применением новых технологий, ремонт внутри дворовых проездов.</t>
  </si>
  <si>
    <t>Создание комфортных, безопасных условий для отдыха населения, развитие и занятия спортом и физической культурой.</t>
  </si>
  <si>
    <t>2018 г.</t>
  </si>
  <si>
    <t>2019 г.</t>
  </si>
  <si>
    <t>2020 г.</t>
  </si>
  <si>
    <t>2021 г.</t>
  </si>
  <si>
    <t>2022 г.</t>
  </si>
  <si>
    <t xml:space="preserve"> -</t>
  </si>
  <si>
    <t>бюджет района</t>
  </si>
  <si>
    <t>бюджет поселения</t>
  </si>
  <si>
    <t>Ресурсное обеспечение реализации муниципальной программы на 2018-2022 годы</t>
  </si>
  <si>
    <t>Реализация данного проекта позволит укреплению здоровья населения, реализация мер по пропоганде среди граждан здорового образа жизни, создание условий для развития детского спорта.</t>
  </si>
  <si>
    <t>Ед., кв.м.</t>
  </si>
  <si>
    <t>Проценты</t>
  </si>
  <si>
    <t>Количество и площадь площадок, специально оборудованных для отдыха, общения и проведения досуга разными группами населения (спортивные площадки, детские площадки, площадки для выгула собак и другие)</t>
  </si>
  <si>
    <t>Ед.</t>
  </si>
  <si>
    <t>Проценты, кв.м</t>
  </si>
  <si>
    <t>Кв.м.</t>
  </si>
  <si>
    <t>на 01.01.2018</t>
  </si>
  <si>
    <t>Конечные показатели программы 2022 г.</t>
  </si>
  <si>
    <t>МУ "Администрация городского поселения Пойковский"</t>
  </si>
  <si>
    <t>Обустройство спортивной площадки в мкр. 1</t>
  </si>
  <si>
    <t>План реализации муниципальной программы на 2018-2022 годы</t>
  </si>
  <si>
    <t>Наименование контрольного события Программы</t>
  </si>
  <si>
    <t>Статус</t>
  </si>
  <si>
    <t>Срок наступления контрольного события (дата)</t>
  </si>
  <si>
    <t>2018г</t>
  </si>
  <si>
    <t>2019г</t>
  </si>
  <si>
    <t>2020г</t>
  </si>
  <si>
    <t>2021г</t>
  </si>
  <si>
    <t>2022г</t>
  </si>
  <si>
    <t>I квартал</t>
  </si>
  <si>
    <t>II квартал</t>
  </si>
  <si>
    <t>III квартал</t>
  </si>
  <si>
    <t>IV квартал</t>
  </si>
  <si>
    <t xml:space="preserve">Контрольное событие № 1:
</t>
  </si>
  <si>
    <t>Окончательная приемка работ</t>
  </si>
  <si>
    <t>сентябрь</t>
  </si>
  <si>
    <t>октябрь</t>
  </si>
  <si>
    <t>Контрольное событие № 2:</t>
  </si>
  <si>
    <t>Основной отличительной чертой проекта является направленность на формирование экологически-безопасного стиля жизни, т.е. это экостоянка, устройство пешеходных дорожек,освещение  с применением новых технологий.</t>
  </si>
  <si>
    <t xml:space="preserve">Реализация данного проекта позволит улучшить внешний облик поселения  и создание максимально благоприятные, комфортные и безопасные условия для проживания   жителей поселения.  </t>
  </si>
  <si>
    <t>Всего</t>
  </si>
  <si>
    <t>Реализация данного проекта позволит организовать комфортное место отдыха для жителей поселения с упором на укрепление семейных ценностей.</t>
  </si>
  <si>
    <t>Основной отличительной чертой проекта является направленность на формирование безопасного стиля жизни, т.е. это автостоянки, устройство пешеходных дорожек, освещение с применением новых технологий, ремонт внутри дворовых проездов. Обеспечение условий для детей.</t>
  </si>
  <si>
    <t>Детская спортивная площадка в 7 мкр.</t>
  </si>
  <si>
    <t>Детская спортивная площадка в 4 мкр. (сквер «Центральный»)</t>
  </si>
  <si>
    <t xml:space="preserve"> Детская спортивная площадка в мкр.Дорожник.</t>
  </si>
  <si>
    <t>Реализация даннного проекта будет способствовать развитию толерантности у нового поколения. Результатами инклюзивного досуга для детей с ограниченными возможностями здоровья и их семей будут способствовать развитию чувства причастности к обществу, покажет взрослым, что дружба не имеет границ, раскроет потенциал детей.</t>
  </si>
  <si>
    <t xml:space="preserve">Создание комфортных, безопасных условий для занятия и игры для детей с инвалидностью и без инвалидности. </t>
  </si>
  <si>
    <t>Создание комфортных, безопасных условий для отдыха населения.</t>
  </si>
  <si>
    <t xml:space="preserve">Благоустройство дворовой территории многоквартирных домов в 7 микрорайоне         </t>
  </si>
  <si>
    <t xml:space="preserve"> Благоустройство дворовой территории многоквартирных домов  в микрорайоне Дорожник, ул. Бамовская, ул. Байкальская    </t>
  </si>
  <si>
    <t xml:space="preserve"> Благоустройство дворовой территории многоквартирных домов   в  3 микрорайоне </t>
  </si>
  <si>
    <t>Улучшения состояния территорий кладбищ</t>
  </si>
  <si>
    <t>Реализация данного проекта позволит создать максимально благоприятные, комфортные и безопасные условия для для посещения кладбищ.</t>
  </si>
  <si>
    <t>стоимость, т. руб</t>
  </si>
  <si>
    <t>100/80740</t>
  </si>
  <si>
    <t>1/600</t>
  </si>
  <si>
    <t>Улучшение физического состояния населения, организация полноценного и содержательного досуга населения, в том числе молодежи, приобретение знаний, умений и навыков для занятия физической культурой и спортом.</t>
  </si>
  <si>
    <t xml:space="preserve">Реализация данного проекта позволит укреплению здоровья населения, реализация мер по пропоганде среди граждан здорового образа жизни, создание условий для развития  спорта. </t>
  </si>
  <si>
    <t>36/13965</t>
  </si>
  <si>
    <t>99/80140</t>
  </si>
  <si>
    <t>Администрация городского поселения Пойковский</t>
  </si>
  <si>
    <t>Ответственный исполнитель - МУ"Администрация городского поселения Пойковский" / МКУ «Служба ЖКХ и благоустройства городского поселения Пойковский» отдел ЖКХ и благоустройства</t>
  </si>
  <si>
    <t xml:space="preserve">Приложение № 1
к муниципальной программе «Формирование современной городской среды в муниципальном образовании городского поселения Пойковский на 2018-2022 гг. </t>
  </si>
  <si>
    <t>Приложение № 2
к муниципальной программе «Формирование современной городской среды 
в муниципальном образовании городского поселения Пойковский на 2018-2022 гг.</t>
  </si>
  <si>
    <t>Доля населения, имеющего удобный пешеходный доступ к площадкам, специально оборудованным для отдыха, общения и проведения досуга, от общей численности населения муниципального образования городское поселение Пойковский)</t>
  </si>
  <si>
    <t>Задача 2 «Обеспечение создания, содержания и развития объектов благоустройства на территории муниципального образования, включая объекты, находящиеся в частной собственности и прилегающие к ним территории»</t>
  </si>
  <si>
    <t>Задача 1 "Обеспечение формирования единого облика муниципального образования"</t>
  </si>
  <si>
    <t>Задача 3 "Повышение уровня вовлеченности заинтересованных граждан, организаций в реализацию мероприятий по благоустройству территории муниципального образования"</t>
  </si>
  <si>
    <t xml:space="preserve"> 3. Реализация проектов "Народный бюджет"</t>
  </si>
  <si>
    <t xml:space="preserve">12. </t>
  </si>
  <si>
    <t>Количество реализованных проектов «Народный бюджет»</t>
  </si>
  <si>
    <t>единица</t>
  </si>
  <si>
    <t>Количество и площадь благоустроенных дворовых территорий муниципального образования городское поселение Пойковский (обеспеченных твердым покрытием, позволяющим комфортное передвижение по основным пешеходным коммуникациям в любое время года и в любую погоду, освещением, игровым оборудованием для детей возрастом до пяти лет и набором необходимой мебели, озеленением, оборудованными площадками для сбора отходов)</t>
  </si>
  <si>
    <t>Охват населения благоустроенными дворовыми территориями (доля населения, проживающего в жилом фонде с благоустроенными дворовыми территориями от общей численности населения муниципального образования городское поселение Пойковский)(26436 чел.)</t>
  </si>
  <si>
    <t xml:space="preserve"> Доля и площадь благоустроенных общественных территорий муниципального образования городское поселение Пойковский (парки, скверы, набережные и т.д.) от общего количества таких территорий</t>
  </si>
  <si>
    <t>Площадь благоустроенных общественных территорий, приходящихся на 1 жителя муниципального образования городкое поселение Пойковский</t>
  </si>
  <si>
    <t>4/19944</t>
  </si>
  <si>
    <t>16/74761</t>
  </si>
  <si>
    <t>26/110222</t>
  </si>
  <si>
    <t>40/178998</t>
  </si>
  <si>
    <t>61/241659</t>
  </si>
  <si>
    <t>65/253766</t>
  </si>
  <si>
    <t>37/14765</t>
  </si>
  <si>
    <t>38/16365</t>
  </si>
  <si>
    <t>39/28365</t>
  </si>
  <si>
    <t>40/29565</t>
  </si>
  <si>
    <r>
      <t xml:space="preserve">Доля благоустроенных дворовых территорий к общей площади дворовых территорий муниципального образования городское поселение Пойковский </t>
    </r>
    <r>
      <rPr>
        <b/>
        <sz val="13"/>
        <rFont val="Arial"/>
        <family val="2"/>
        <charset val="204"/>
      </rPr>
      <t xml:space="preserve">ВКЛЮЧЕННЫХ В ПРАГРАММУ </t>
    </r>
  </si>
  <si>
    <t xml:space="preserve">Количество общественных территорий муниципального образования городское поселение Пойковский </t>
  </si>
  <si>
    <t>Доля и площадь общественных территорий муниципального образования городское поселение Пойковский  от общего количества таких территорий, нуждающихся в благоустройстве</t>
  </si>
  <si>
    <r>
      <t>Информация о наличии трудового участия граждан, организаций в выполнении мероприятий по благоустройству дворовых территорий, общественных территорий городского поселения -</t>
    </r>
    <r>
      <rPr>
        <b/>
        <sz val="13"/>
        <rFont val="Arial"/>
        <family val="2"/>
        <charset val="204"/>
      </rPr>
      <t xml:space="preserve"> 1% ОТ ОБЩЕЙ ЧИСЛЕННОСТИ НАСЕЛЕНИЯ ПО 2 ЧАСА </t>
    </r>
  </si>
  <si>
    <r>
      <t xml:space="preserve">Объем финансового участия граждан, организаций в выполнении мероприятий по благоустройству дворовых территорий, общественных территорий муниципального образования городское поселение Пойковский- </t>
    </r>
    <r>
      <rPr>
        <b/>
        <sz val="13"/>
        <rFont val="Arial"/>
        <family val="2"/>
        <charset val="204"/>
      </rPr>
      <t xml:space="preserve">1% ОТ ОБЬЕМА БЮДЖЕТНЫХ АССИГНОВАНИЙ </t>
    </r>
  </si>
  <si>
    <t>267/534</t>
  </si>
  <si>
    <t>268/538</t>
  </si>
  <si>
    <t>269/540</t>
  </si>
  <si>
    <t>272/545</t>
  </si>
  <si>
    <t>Проценты,тыс. руб.</t>
  </si>
  <si>
    <t>Контрольные события №3</t>
  </si>
  <si>
    <t xml:space="preserve"> Первое захоронение</t>
  </si>
  <si>
    <t xml:space="preserve"> Сквер Участников боевых действий</t>
  </si>
  <si>
    <t>Инклюзивная спортивная площадка (СК Сибиряк)</t>
  </si>
  <si>
    <t>Создание комфортных, безопасных условий для занятия спортом людей  с инвалидностью и без инвалидности</t>
  </si>
  <si>
    <t>Реализация данного проекта позволит укреплению здоровья населения, реализация мер по пропоганде среди граждан здорового образа жизни, создание условий для развития  спорта.</t>
  </si>
  <si>
    <t>Свадебня зона (КПК Югра)</t>
  </si>
  <si>
    <t>Ремонт дороги ТОС "Строительная-2"</t>
  </si>
  <si>
    <t>Улучшение благоустройства и создание благоприятных и комфортных условий для проживания граждан</t>
  </si>
  <si>
    <t>Реализация данного проекта позволит создать максимально благоприятные, комфортные и безопасные условия для граждан.</t>
  </si>
  <si>
    <t>Инклюзивная спортивная площадка (СК Сибиряк")</t>
  </si>
  <si>
    <t>Свадебная зона (КПК Югра)</t>
  </si>
  <si>
    <t>Ремонт дороги ТОС "Строительная -2"</t>
  </si>
  <si>
    <t>июль</t>
  </si>
  <si>
    <t>август</t>
  </si>
  <si>
    <t>Благоустройство дворовой территории многоквартирных                                           домов  в 4 и 6 микрорайонах</t>
  </si>
  <si>
    <t>2 мкр. дом №8,9 №29,24,25 № 19,16,15а и ремонт проездов</t>
  </si>
  <si>
    <t>Демонтаж горки</t>
  </si>
  <si>
    <t>Электроснабжение и освещение дополнительной площадки "Пирс"</t>
  </si>
  <si>
    <t>Приобретение новогодней иллюминации</t>
  </si>
  <si>
    <t>Видеонаблюдение ЦМИ</t>
  </si>
  <si>
    <t>Монтаж и демонтаж елки</t>
  </si>
  <si>
    <t>Приобретение биотуалетов</t>
  </si>
  <si>
    <t>Освещение территории и монтаж электрооборудования ЦМИ</t>
  </si>
  <si>
    <t>Ремонт ЦМИ</t>
  </si>
  <si>
    <t>Инклюзивная детская площадка (3 микрорайон)</t>
  </si>
  <si>
    <t>Ремонт фасада мкр. 4 д. 4</t>
  </si>
  <si>
    <t>Устройство парковки мкр. 4 д. 1</t>
  </si>
  <si>
    <t>2.    Основное мероприятие: Повышение уровня благоустройства территорий общего пользования.</t>
  </si>
  <si>
    <t>Сквер Участников боевых действий</t>
  </si>
  <si>
    <t>Первое захоронение</t>
  </si>
  <si>
    <t xml:space="preserve">Благоустройство дворовой территории многоквартирных домов  в микрорайоне Дорожник, ул. Бамовская, ул. Байкальская    </t>
  </si>
  <si>
    <t xml:space="preserve">Благоустройство дворовой территории многоквартирных домов в 3 микрорайоне </t>
  </si>
  <si>
    <t>Благоустройство дворовой территории многоквартирных домов в 1 микрорайонах и БСБ</t>
  </si>
  <si>
    <t>Благоустройство дворовой территории многоквартирных  домов   в 4 и 6 микрорайонах</t>
  </si>
  <si>
    <t xml:space="preserve"> Благоустройство дворовой территории многоквартирных домов  в 1 микрорайоне и БСБ</t>
  </si>
  <si>
    <t>январь</t>
  </si>
  <si>
    <t>основных мероприятий  муниципальной программы «Формирование современной городской среды в муниципальном образовании городского  поселения Пойковский  
 на 2018-2022 годы»</t>
  </si>
  <si>
    <t>Приложение № 3
к муниципальной программе "Формирование современной городской среды в муниципальном образовании городского поселения Пойковский на 2018-2022 гг"</t>
  </si>
  <si>
    <t>Муниципальная программа «Формирование комфортной городской среды в муниципальном образовании городкого  поселения Пойковский»</t>
  </si>
  <si>
    <t>Приложение № 4
к муниципальной программе «Формирование современной городской среды в муниципальном образовании городского поселения Пойковский на 2018-2022 гг"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</si>
</sst>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000"/>
    <numFmt numFmtId="165" formatCode="0.0"/>
  </numFmts>
  <fonts count="5" x14ac:knownFonts="1">
    <font>
      <sz val="11"/>
      <color theme="1"/>
      <name val="Calibri"/>
      <family val="2"/>
      <scheme val="minor"/>
    </font>
    <font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7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" fillId="0" borderId="1" xfId="0" applyFont="1" applyBorder="1"/>
    <xf numFmtId="0" fontId="1" fillId="2" borderId="2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" fillId="0" borderId="0" xfId="0" applyFont="1" applyFill="1" applyProtection="1"/>
    <xf numFmtId="0" fontId="2" fillId="0" borderId="1" xfId="0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164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3" fillId="0" borderId="0" xfId="0" applyFont="1" applyAlignment="1">
      <alignment horizontal="left" vertical="top" wrapText="1"/>
    </xf>
    <xf numFmtId="2" fontId="3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view="pageBreakPreview" topLeftCell="A28" zoomScaleNormal="100" zoomScaleSheetLayoutView="100" workbookViewId="0">
      <selection activeCell="B10" sqref="B10"/>
    </sheetView>
  </sheetViews>
  <sheetFormatPr defaultColWidth="9.140625" defaultRowHeight="16.5" x14ac:dyDescent="0.25"/>
  <cols>
    <col min="1" max="1" width="3.85546875" style="21" bestFit="1" customWidth="1"/>
    <col min="2" max="2" width="60.5703125" style="21" customWidth="1"/>
    <col min="3" max="3" width="13" style="21" bestFit="1" customWidth="1"/>
    <col min="4" max="4" width="15.85546875" style="21" customWidth="1"/>
    <col min="5" max="8" width="13.28515625" style="21" bestFit="1" customWidth="1"/>
    <col min="9" max="9" width="22.28515625" style="21" customWidth="1"/>
    <col min="10" max="16384" width="9.140625" style="21"/>
  </cols>
  <sheetData>
    <row r="1" spans="1:10" ht="18" customHeight="1" x14ac:dyDescent="0.25">
      <c r="E1" s="57" t="s">
        <v>96</v>
      </c>
      <c r="F1" s="57"/>
      <c r="G1" s="57"/>
      <c r="H1" s="57"/>
      <c r="I1" s="57"/>
    </row>
    <row r="2" spans="1:10" x14ac:dyDescent="0.25">
      <c r="E2" s="57"/>
      <c r="F2" s="57"/>
      <c r="G2" s="57"/>
      <c r="H2" s="57"/>
      <c r="I2" s="57"/>
    </row>
    <row r="3" spans="1:10" ht="34.5" customHeight="1" x14ac:dyDescent="0.25">
      <c r="E3" s="57"/>
      <c r="F3" s="57"/>
      <c r="G3" s="57"/>
      <c r="H3" s="57"/>
      <c r="I3" s="57"/>
    </row>
    <row r="4" spans="1:10" ht="15" customHeight="1" x14ac:dyDescent="0.25">
      <c r="E4" s="22"/>
      <c r="F4" s="22"/>
    </row>
    <row r="5" spans="1:10" ht="18" customHeight="1" x14ac:dyDescent="0.25">
      <c r="A5" s="62" t="s">
        <v>0</v>
      </c>
      <c r="B5" s="62"/>
      <c r="C5" s="62"/>
      <c r="D5" s="62"/>
      <c r="E5" s="62"/>
      <c r="F5" s="62"/>
      <c r="G5" s="62"/>
      <c r="H5" s="62"/>
      <c r="I5" s="62"/>
    </row>
    <row r="6" spans="1:10" x14ac:dyDescent="0.25">
      <c r="A6" s="62" t="s">
        <v>1</v>
      </c>
      <c r="B6" s="62"/>
      <c r="C6" s="62"/>
      <c r="D6" s="62"/>
      <c r="E6" s="62"/>
      <c r="F6" s="62"/>
      <c r="G6" s="62"/>
      <c r="H6" s="62"/>
      <c r="I6" s="62"/>
    </row>
    <row r="8" spans="1:10" ht="46.5" customHeight="1" x14ac:dyDescent="0.25">
      <c r="A8" s="61" t="s">
        <v>2</v>
      </c>
      <c r="B8" s="61" t="s">
        <v>3</v>
      </c>
      <c r="C8" s="61" t="s">
        <v>4</v>
      </c>
      <c r="D8" s="58" t="s">
        <v>5</v>
      </c>
      <c r="E8" s="59"/>
      <c r="F8" s="59"/>
      <c r="G8" s="59"/>
      <c r="H8" s="59"/>
      <c r="I8" s="60"/>
      <c r="J8" s="23"/>
    </row>
    <row r="9" spans="1:10" ht="62.25" customHeight="1" x14ac:dyDescent="0.25">
      <c r="A9" s="61"/>
      <c r="B9" s="61"/>
      <c r="C9" s="61"/>
      <c r="D9" s="24" t="s">
        <v>49</v>
      </c>
      <c r="E9" s="25">
        <v>43466</v>
      </c>
      <c r="F9" s="25">
        <v>43831</v>
      </c>
      <c r="G9" s="25">
        <v>44197</v>
      </c>
      <c r="H9" s="25">
        <v>44562</v>
      </c>
      <c r="I9" s="24" t="s">
        <v>50</v>
      </c>
    </row>
    <row r="10" spans="1:10" ht="182.1" customHeight="1" x14ac:dyDescent="0.25">
      <c r="A10" s="24">
        <v>1</v>
      </c>
      <c r="B10" s="5" t="s">
        <v>106</v>
      </c>
      <c r="C10" s="5" t="s">
        <v>43</v>
      </c>
      <c r="D10" s="12" t="s">
        <v>110</v>
      </c>
      <c r="E10" s="4" t="s">
        <v>111</v>
      </c>
      <c r="F10" s="4" t="s">
        <v>112</v>
      </c>
      <c r="G10" s="6" t="s">
        <v>113</v>
      </c>
      <c r="H10" s="6" t="s">
        <v>114</v>
      </c>
      <c r="I10" s="6" t="s">
        <v>115</v>
      </c>
    </row>
    <row r="11" spans="1:10" ht="98.1" customHeight="1" x14ac:dyDescent="0.25">
      <c r="A11" s="24">
        <v>2</v>
      </c>
      <c r="B11" s="5" t="s">
        <v>120</v>
      </c>
      <c r="C11" s="5" t="s">
        <v>44</v>
      </c>
      <c r="D11" s="10">
        <f>19944/253766*100</f>
        <v>7.8592088774697952</v>
      </c>
      <c r="E11" s="10">
        <f>(74761)/253766*100</f>
        <v>29.460605439657005</v>
      </c>
      <c r="F11" s="10">
        <f>(110222)/253766*100</f>
        <v>43.434502652049531</v>
      </c>
      <c r="G11" s="10">
        <f>(178998)/253766*100</f>
        <v>70.536636113584962</v>
      </c>
      <c r="H11" s="11">
        <f>(241659/253766)*100</f>
        <v>95.229069300063841</v>
      </c>
      <c r="I11" s="11">
        <v>100</v>
      </c>
    </row>
    <row r="12" spans="1:10" ht="129.75" customHeight="1" x14ac:dyDescent="0.25">
      <c r="A12" s="24">
        <v>3</v>
      </c>
      <c r="B12" s="5" t="s">
        <v>107</v>
      </c>
      <c r="C12" s="5" t="s">
        <v>44</v>
      </c>
      <c r="D12" s="10">
        <f>1255/10105*100</f>
        <v>12.419594260267194</v>
      </c>
      <c r="E12" s="10">
        <f>(1255+3574)/10105*100</f>
        <v>47.788223651657596</v>
      </c>
      <c r="F12" s="10">
        <f>(1255+3574+1718)/10105*100</f>
        <v>64.789708065314201</v>
      </c>
      <c r="G12" s="10">
        <f>(1255+3574+1718+845)/10105*100</f>
        <v>73.151904997525975</v>
      </c>
      <c r="H12" s="10">
        <f>(1255+3574+1718+845+2262)/10105*100</f>
        <v>95.536862939139041</v>
      </c>
      <c r="I12" s="10">
        <f>(1255+3574+1718+845+2262+451)/10105*100</f>
        <v>100</v>
      </c>
    </row>
    <row r="13" spans="1:10" ht="101.25" customHeight="1" x14ac:dyDescent="0.25">
      <c r="A13" s="24">
        <v>4</v>
      </c>
      <c r="B13" s="5" t="s">
        <v>45</v>
      </c>
      <c r="C13" s="5" t="s">
        <v>43</v>
      </c>
      <c r="D13" s="4" t="s">
        <v>92</v>
      </c>
      <c r="E13" s="4" t="s">
        <v>92</v>
      </c>
      <c r="F13" s="4" t="s">
        <v>116</v>
      </c>
      <c r="G13" s="4" t="s">
        <v>117</v>
      </c>
      <c r="H13" s="4" t="s">
        <v>118</v>
      </c>
      <c r="I13" s="4" t="s">
        <v>119</v>
      </c>
    </row>
    <row r="14" spans="1:10" ht="117.75" customHeight="1" x14ac:dyDescent="0.25">
      <c r="A14" s="4">
        <v>5</v>
      </c>
      <c r="B14" s="5" t="s">
        <v>98</v>
      </c>
      <c r="C14" s="5" t="s">
        <v>44</v>
      </c>
      <c r="D14" s="4">
        <v>100</v>
      </c>
      <c r="E14" s="4">
        <v>100</v>
      </c>
      <c r="F14" s="4">
        <v>100</v>
      </c>
      <c r="G14" s="6">
        <v>100</v>
      </c>
      <c r="H14" s="6">
        <v>100</v>
      </c>
      <c r="I14" s="6">
        <v>100</v>
      </c>
    </row>
    <row r="15" spans="1:10" ht="71.25" customHeight="1" x14ac:dyDescent="0.25">
      <c r="A15" s="4">
        <v>6</v>
      </c>
      <c r="B15" s="5" t="s">
        <v>121</v>
      </c>
      <c r="C15" s="5" t="s">
        <v>46</v>
      </c>
      <c r="D15" s="4">
        <v>6</v>
      </c>
      <c r="E15" s="4">
        <v>6</v>
      </c>
      <c r="F15" s="4">
        <v>6</v>
      </c>
      <c r="G15" s="6">
        <v>6</v>
      </c>
      <c r="H15" s="6">
        <v>6</v>
      </c>
      <c r="I15" s="6">
        <v>6</v>
      </c>
    </row>
    <row r="16" spans="1:10" ht="86.25" customHeight="1" x14ac:dyDescent="0.25">
      <c r="A16" s="24">
        <v>7</v>
      </c>
      <c r="B16" s="26" t="s">
        <v>108</v>
      </c>
      <c r="C16" s="5" t="s">
        <v>47</v>
      </c>
      <c r="D16" s="8" t="s">
        <v>93</v>
      </c>
      <c r="E16" s="9" t="s">
        <v>88</v>
      </c>
      <c r="F16" s="9" t="s">
        <v>88</v>
      </c>
      <c r="G16" s="9" t="s">
        <v>88</v>
      </c>
      <c r="H16" s="9" t="s">
        <v>88</v>
      </c>
      <c r="I16" s="9" t="s">
        <v>88</v>
      </c>
    </row>
    <row r="17" spans="1:9" ht="100.5" customHeight="1" x14ac:dyDescent="0.25">
      <c r="A17" s="24">
        <v>8</v>
      </c>
      <c r="B17" s="26" t="s">
        <v>122</v>
      </c>
      <c r="C17" s="5" t="s">
        <v>47</v>
      </c>
      <c r="D17" s="4" t="s">
        <v>89</v>
      </c>
      <c r="E17" s="4">
        <v>0</v>
      </c>
      <c r="F17" s="4">
        <v>0</v>
      </c>
      <c r="G17" s="6">
        <v>0</v>
      </c>
      <c r="H17" s="6">
        <v>0</v>
      </c>
      <c r="I17" s="6">
        <v>0</v>
      </c>
    </row>
    <row r="18" spans="1:9" ht="68.25" customHeight="1" x14ac:dyDescent="0.25">
      <c r="A18" s="24">
        <v>9</v>
      </c>
      <c r="B18" s="26" t="s">
        <v>109</v>
      </c>
      <c r="C18" s="5" t="s">
        <v>48</v>
      </c>
      <c r="D18" s="10">
        <v>3</v>
      </c>
      <c r="E18" s="10">
        <v>3</v>
      </c>
      <c r="F18" s="10">
        <v>3</v>
      </c>
      <c r="G18" s="11">
        <v>3</v>
      </c>
      <c r="H18" s="11">
        <v>3</v>
      </c>
      <c r="I18" s="11">
        <v>3</v>
      </c>
    </row>
    <row r="19" spans="1:9" ht="102" customHeight="1" x14ac:dyDescent="0.25">
      <c r="A19" s="27">
        <v>10</v>
      </c>
      <c r="B19" s="28" t="s">
        <v>124</v>
      </c>
      <c r="C19" s="5" t="s">
        <v>129</v>
      </c>
      <c r="D19" s="41">
        <f>'приложение № 3'!I15*1%</f>
        <v>562.17005389999997</v>
      </c>
      <c r="E19" s="41">
        <f>'приложение № 3'!J15*1%</f>
        <v>264.92700000000002</v>
      </c>
      <c r="F19" s="41">
        <f>'приложение № 3'!K14*1%</f>
        <v>270</v>
      </c>
      <c r="G19" s="42">
        <f>'приложение № 3'!L14*1%</f>
        <v>600</v>
      </c>
      <c r="H19" s="6">
        <f>'приложение № 3'!M14*1%</f>
        <v>265</v>
      </c>
      <c r="I19" s="42">
        <f>'приложение № 3'!H15*1%</f>
        <v>1967.0240539000001</v>
      </c>
    </row>
    <row r="20" spans="1:9" ht="114.6" customHeight="1" x14ac:dyDescent="0.25">
      <c r="A20" s="24">
        <v>11</v>
      </c>
      <c r="B20" s="26" t="s">
        <v>123</v>
      </c>
      <c r="C20" s="5" t="s">
        <v>6</v>
      </c>
      <c r="D20" s="4" t="s">
        <v>125</v>
      </c>
      <c r="E20" s="12" t="s">
        <v>126</v>
      </c>
      <c r="F20" s="12" t="s">
        <v>127</v>
      </c>
      <c r="G20" s="6" t="s">
        <v>128</v>
      </c>
      <c r="H20" s="6" t="s">
        <v>128</v>
      </c>
      <c r="I20" s="6" t="s">
        <v>128</v>
      </c>
    </row>
    <row r="21" spans="1:9" ht="33" x14ac:dyDescent="0.25">
      <c r="A21" s="29" t="s">
        <v>103</v>
      </c>
      <c r="B21" s="30" t="s">
        <v>104</v>
      </c>
      <c r="C21" s="31" t="s">
        <v>105</v>
      </c>
      <c r="D21" s="31">
        <v>1</v>
      </c>
      <c r="E21" s="31">
        <v>12</v>
      </c>
      <c r="F21" s="31">
        <v>0</v>
      </c>
      <c r="G21" s="31">
        <v>0</v>
      </c>
      <c r="H21" s="31">
        <v>0</v>
      </c>
      <c r="I21" s="31">
        <v>13</v>
      </c>
    </row>
  </sheetData>
  <mergeCells count="7">
    <mergeCell ref="E1:I3"/>
    <mergeCell ref="D8:I8"/>
    <mergeCell ref="A8:A9"/>
    <mergeCell ref="B8:B9"/>
    <mergeCell ref="C8:C9"/>
    <mergeCell ref="A5:I5"/>
    <mergeCell ref="A6:I6"/>
  </mergeCells>
  <pageMargins left="0.94488188976377963" right="0.15748031496062992" top="0.23622047244094491" bottom="0.39370078740157483" header="0.15748031496062992" footer="0.15748031496062992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9"/>
  <sheetViews>
    <sheetView view="pageBreakPreview" topLeftCell="A24" zoomScale="75" zoomScaleNormal="55" zoomScaleSheetLayoutView="75" workbookViewId="0">
      <selection activeCell="F34" sqref="F34"/>
    </sheetView>
  </sheetViews>
  <sheetFormatPr defaultColWidth="9.140625" defaultRowHeight="16.5" x14ac:dyDescent="0.25"/>
  <cols>
    <col min="1" max="1" width="51.7109375" style="32" customWidth="1"/>
    <col min="2" max="2" width="26.85546875" style="33" customWidth="1"/>
    <col min="3" max="4" width="14.42578125" style="32" customWidth="1"/>
    <col min="5" max="5" width="55.85546875" style="32" customWidth="1"/>
    <col min="6" max="6" width="72.7109375" style="32" customWidth="1"/>
    <col min="7" max="16384" width="9.140625" style="32"/>
  </cols>
  <sheetData>
    <row r="2" spans="1:6" ht="82.5" x14ac:dyDescent="0.25">
      <c r="F2" s="34" t="s">
        <v>97</v>
      </c>
    </row>
    <row r="3" spans="1:6" x14ac:dyDescent="0.25">
      <c r="A3" s="65" t="s">
        <v>15</v>
      </c>
      <c r="B3" s="65"/>
      <c r="C3" s="65"/>
      <c r="D3" s="65"/>
      <c r="E3" s="65"/>
      <c r="F3" s="65"/>
    </row>
    <row r="4" spans="1:6" ht="40.5" customHeight="1" x14ac:dyDescent="0.25">
      <c r="A4" s="66" t="s">
        <v>167</v>
      </c>
      <c r="B4" s="66"/>
      <c r="C4" s="66"/>
      <c r="D4" s="66"/>
      <c r="E4" s="66"/>
      <c r="F4" s="66"/>
    </row>
    <row r="6" spans="1:6" x14ac:dyDescent="0.25">
      <c r="A6" s="64" t="s">
        <v>7</v>
      </c>
      <c r="B6" s="64" t="s">
        <v>87</v>
      </c>
      <c r="C6" s="64" t="s">
        <v>9</v>
      </c>
      <c r="D6" s="64"/>
      <c r="E6" s="64" t="s">
        <v>14</v>
      </c>
      <c r="F6" s="64" t="s">
        <v>10</v>
      </c>
    </row>
    <row r="7" spans="1:6" ht="33" x14ac:dyDescent="0.25">
      <c r="A7" s="64"/>
      <c r="B7" s="64"/>
      <c r="C7" s="53" t="s">
        <v>11</v>
      </c>
      <c r="D7" s="53" t="s">
        <v>12</v>
      </c>
      <c r="E7" s="64"/>
      <c r="F7" s="64"/>
    </row>
    <row r="8" spans="1:6" x14ac:dyDescent="0.25">
      <c r="A8" s="64" t="s">
        <v>100</v>
      </c>
      <c r="B8" s="64"/>
      <c r="C8" s="64"/>
      <c r="D8" s="64"/>
      <c r="E8" s="64"/>
      <c r="F8" s="64"/>
    </row>
    <row r="9" spans="1:6" ht="65.25" customHeight="1" x14ac:dyDescent="0.25">
      <c r="A9" s="7" t="s">
        <v>30</v>
      </c>
      <c r="B9" s="35"/>
      <c r="C9" s="53"/>
      <c r="D9" s="53"/>
      <c r="E9" s="36"/>
      <c r="F9" s="36"/>
    </row>
    <row r="10" spans="1:6" ht="117" customHeight="1" x14ac:dyDescent="0.25">
      <c r="A10" s="7" t="s">
        <v>145</v>
      </c>
      <c r="B10" s="37" t="s">
        <v>94</v>
      </c>
      <c r="C10" s="53">
        <v>2018</v>
      </c>
      <c r="D10" s="53">
        <v>2018</v>
      </c>
      <c r="E10" s="36" t="s">
        <v>13</v>
      </c>
      <c r="F10" s="36" t="s">
        <v>31</v>
      </c>
    </row>
    <row r="11" spans="1:6" ht="117" customHeight="1" x14ac:dyDescent="0.25">
      <c r="A11" s="7" t="s">
        <v>146</v>
      </c>
      <c r="B11" s="37" t="s">
        <v>94</v>
      </c>
      <c r="C11" s="53">
        <v>2018</v>
      </c>
      <c r="D11" s="53">
        <v>2018</v>
      </c>
      <c r="E11" s="36" t="s">
        <v>13</v>
      </c>
      <c r="F11" s="36" t="s">
        <v>31</v>
      </c>
    </row>
    <row r="12" spans="1:6" ht="117" customHeight="1" x14ac:dyDescent="0.25">
      <c r="A12" s="7" t="s">
        <v>82</v>
      </c>
      <c r="B12" s="37" t="s">
        <v>94</v>
      </c>
      <c r="C12" s="53">
        <v>2019</v>
      </c>
      <c r="D12" s="53">
        <v>2019</v>
      </c>
      <c r="E12" s="36" t="s">
        <v>13</v>
      </c>
      <c r="F12" s="36" t="s">
        <v>31</v>
      </c>
    </row>
    <row r="13" spans="1:6" ht="117" customHeight="1" x14ac:dyDescent="0.25">
      <c r="A13" s="7" t="s">
        <v>161</v>
      </c>
      <c r="B13" s="37" t="s">
        <v>94</v>
      </c>
      <c r="C13" s="53">
        <v>2020</v>
      </c>
      <c r="D13" s="53">
        <v>2020</v>
      </c>
      <c r="E13" s="36" t="s">
        <v>13</v>
      </c>
      <c r="F13" s="36" t="s">
        <v>71</v>
      </c>
    </row>
    <row r="14" spans="1:6" ht="117" customHeight="1" x14ac:dyDescent="0.25">
      <c r="A14" s="7" t="s">
        <v>162</v>
      </c>
      <c r="B14" s="37" t="s">
        <v>94</v>
      </c>
      <c r="C14" s="53">
        <v>2021</v>
      </c>
      <c r="D14" s="53">
        <v>2021</v>
      </c>
      <c r="E14" s="36" t="s">
        <v>13</v>
      </c>
      <c r="F14" s="36" t="s">
        <v>75</v>
      </c>
    </row>
    <row r="15" spans="1:6" ht="117" customHeight="1" x14ac:dyDescent="0.25">
      <c r="A15" s="7" t="s">
        <v>163</v>
      </c>
      <c r="B15" s="37" t="s">
        <v>94</v>
      </c>
      <c r="C15" s="53">
        <v>2022</v>
      </c>
      <c r="D15" s="53">
        <v>2022</v>
      </c>
      <c r="E15" s="36" t="s">
        <v>13</v>
      </c>
      <c r="F15" s="36" t="s">
        <v>31</v>
      </c>
    </row>
    <row r="16" spans="1:6" ht="32.25" customHeight="1" x14ac:dyDescent="0.25">
      <c r="A16" s="64" t="s">
        <v>99</v>
      </c>
      <c r="B16" s="64"/>
      <c r="C16" s="64"/>
      <c r="D16" s="64"/>
      <c r="E16" s="64"/>
      <c r="F16" s="64"/>
    </row>
    <row r="17" spans="1:6" ht="57.75" customHeight="1" x14ac:dyDescent="0.25">
      <c r="A17" s="7" t="s">
        <v>158</v>
      </c>
      <c r="B17" s="53"/>
      <c r="C17" s="38"/>
      <c r="D17" s="38"/>
      <c r="E17" s="36"/>
      <c r="F17" s="38"/>
    </row>
    <row r="18" spans="1:6" ht="84.75" customHeight="1" x14ac:dyDescent="0.25">
      <c r="A18" s="7" t="s">
        <v>133</v>
      </c>
      <c r="B18" s="53" t="s">
        <v>94</v>
      </c>
      <c r="C18" s="53">
        <v>2018</v>
      </c>
      <c r="D18" s="53">
        <v>2018</v>
      </c>
      <c r="E18" s="36" t="s">
        <v>134</v>
      </c>
      <c r="F18" s="36" t="s">
        <v>135</v>
      </c>
    </row>
    <row r="19" spans="1:6" s="39" customFormat="1" ht="66" x14ac:dyDescent="0.25">
      <c r="A19" s="7" t="s">
        <v>136</v>
      </c>
      <c r="B19" s="53" t="s">
        <v>94</v>
      </c>
      <c r="C19" s="53">
        <v>2018</v>
      </c>
      <c r="D19" s="53">
        <v>2018</v>
      </c>
      <c r="E19" s="36" t="s">
        <v>32</v>
      </c>
      <c r="F19" s="36" t="s">
        <v>72</v>
      </c>
    </row>
    <row r="20" spans="1:6" s="39" customFormat="1" ht="66" x14ac:dyDescent="0.25">
      <c r="A20" s="7" t="s">
        <v>147</v>
      </c>
      <c r="B20" s="53" t="s">
        <v>94</v>
      </c>
      <c r="C20" s="53">
        <v>2018</v>
      </c>
      <c r="D20" s="53">
        <v>2018</v>
      </c>
      <c r="E20" s="36" t="s">
        <v>81</v>
      </c>
      <c r="F20" s="36" t="s">
        <v>72</v>
      </c>
    </row>
    <row r="21" spans="1:6" s="39" customFormat="1" ht="66" x14ac:dyDescent="0.25">
      <c r="A21" s="7" t="s">
        <v>148</v>
      </c>
      <c r="B21" s="53" t="s">
        <v>94</v>
      </c>
      <c r="C21" s="53">
        <v>2018</v>
      </c>
      <c r="D21" s="53">
        <v>2018</v>
      </c>
      <c r="E21" s="36" t="s">
        <v>81</v>
      </c>
      <c r="F21" s="36" t="s">
        <v>72</v>
      </c>
    </row>
    <row r="22" spans="1:6" s="39" customFormat="1" ht="66" x14ac:dyDescent="0.25">
      <c r="A22" s="7" t="s">
        <v>149</v>
      </c>
      <c r="B22" s="53" t="s">
        <v>94</v>
      </c>
      <c r="C22" s="53">
        <v>2018</v>
      </c>
      <c r="D22" s="53">
        <v>2018</v>
      </c>
      <c r="E22" s="36" t="s">
        <v>81</v>
      </c>
      <c r="F22" s="36" t="s">
        <v>72</v>
      </c>
    </row>
    <row r="23" spans="1:6" s="39" customFormat="1" ht="66" x14ac:dyDescent="0.25">
      <c r="A23" s="7" t="s">
        <v>150</v>
      </c>
      <c r="B23" s="53" t="s">
        <v>94</v>
      </c>
      <c r="C23" s="53">
        <v>2018</v>
      </c>
      <c r="D23" s="53">
        <v>2018</v>
      </c>
      <c r="E23" s="36" t="s">
        <v>81</v>
      </c>
      <c r="F23" s="36" t="s">
        <v>72</v>
      </c>
    </row>
    <row r="24" spans="1:6" s="39" customFormat="1" ht="66" x14ac:dyDescent="0.25">
      <c r="A24" s="7" t="s">
        <v>151</v>
      </c>
      <c r="B24" s="53" t="s">
        <v>94</v>
      </c>
      <c r="C24" s="53">
        <v>2018</v>
      </c>
      <c r="D24" s="53">
        <v>2018</v>
      </c>
      <c r="E24" s="36" t="s">
        <v>81</v>
      </c>
      <c r="F24" s="36" t="s">
        <v>72</v>
      </c>
    </row>
    <row r="25" spans="1:6" s="39" customFormat="1" ht="66" x14ac:dyDescent="0.25">
      <c r="A25" s="7" t="s">
        <v>152</v>
      </c>
      <c r="B25" s="53" t="s">
        <v>94</v>
      </c>
      <c r="C25" s="53">
        <v>2018</v>
      </c>
      <c r="D25" s="53">
        <v>2018</v>
      </c>
      <c r="E25" s="36" t="s">
        <v>81</v>
      </c>
      <c r="F25" s="36" t="s">
        <v>72</v>
      </c>
    </row>
    <row r="26" spans="1:6" s="39" customFormat="1" ht="66" x14ac:dyDescent="0.25">
      <c r="A26" s="7" t="s">
        <v>153</v>
      </c>
      <c r="B26" s="53" t="s">
        <v>94</v>
      </c>
      <c r="C26" s="53">
        <v>2018</v>
      </c>
      <c r="D26" s="53">
        <v>2018</v>
      </c>
      <c r="E26" s="36" t="s">
        <v>81</v>
      </c>
      <c r="F26" s="36" t="s">
        <v>72</v>
      </c>
    </row>
    <row r="27" spans="1:6" s="39" customFormat="1" ht="66" x14ac:dyDescent="0.25">
      <c r="A27" s="7" t="s">
        <v>154</v>
      </c>
      <c r="B27" s="53" t="s">
        <v>94</v>
      </c>
      <c r="C27" s="53">
        <v>2018</v>
      </c>
      <c r="D27" s="53">
        <v>2018</v>
      </c>
      <c r="E27" s="36" t="s">
        <v>81</v>
      </c>
      <c r="F27" s="36" t="s">
        <v>72</v>
      </c>
    </row>
    <row r="28" spans="1:6" ht="91.5" customHeight="1" x14ac:dyDescent="0.25">
      <c r="A28" s="36" t="s">
        <v>76</v>
      </c>
      <c r="B28" s="53" t="s">
        <v>94</v>
      </c>
      <c r="C28" s="53">
        <v>2019</v>
      </c>
      <c r="D28" s="53">
        <v>2019</v>
      </c>
      <c r="E28" s="36" t="s">
        <v>90</v>
      </c>
      <c r="F28" s="36" t="s">
        <v>42</v>
      </c>
    </row>
    <row r="29" spans="1:6" ht="88.5" customHeight="1" x14ac:dyDescent="0.25">
      <c r="A29" s="36" t="s">
        <v>77</v>
      </c>
      <c r="B29" s="53" t="s">
        <v>94</v>
      </c>
      <c r="C29" s="53">
        <v>2020</v>
      </c>
      <c r="D29" s="53">
        <v>2020</v>
      </c>
      <c r="E29" s="36" t="s">
        <v>90</v>
      </c>
      <c r="F29" s="36" t="s">
        <v>42</v>
      </c>
    </row>
    <row r="30" spans="1:6" ht="90.75" customHeight="1" x14ac:dyDescent="0.25">
      <c r="A30" s="36" t="s">
        <v>52</v>
      </c>
      <c r="B30" s="53" t="s">
        <v>94</v>
      </c>
      <c r="C30" s="53">
        <v>2021</v>
      </c>
      <c r="D30" s="53">
        <v>2021</v>
      </c>
      <c r="E30" s="36" t="s">
        <v>90</v>
      </c>
      <c r="F30" s="36" t="s">
        <v>91</v>
      </c>
    </row>
    <row r="31" spans="1:6" ht="89.25" customHeight="1" x14ac:dyDescent="0.25">
      <c r="A31" s="7" t="s">
        <v>78</v>
      </c>
      <c r="B31" s="53" t="s">
        <v>94</v>
      </c>
      <c r="C31" s="53">
        <v>2022</v>
      </c>
      <c r="D31" s="53">
        <v>2022</v>
      </c>
      <c r="E31" s="36" t="s">
        <v>90</v>
      </c>
      <c r="F31" s="36" t="s">
        <v>42</v>
      </c>
    </row>
    <row r="32" spans="1:6" s="39" customFormat="1" ht="36" customHeight="1" x14ac:dyDescent="0.25">
      <c r="A32" s="63" t="s">
        <v>101</v>
      </c>
      <c r="B32" s="63"/>
      <c r="C32" s="63"/>
      <c r="D32" s="63"/>
      <c r="E32" s="63"/>
      <c r="F32" s="63"/>
    </row>
    <row r="33" spans="1:6" s="39" customFormat="1" ht="33" x14ac:dyDescent="0.25">
      <c r="A33" s="54" t="s">
        <v>102</v>
      </c>
      <c r="B33" s="40"/>
      <c r="C33" s="40"/>
      <c r="D33" s="40"/>
      <c r="E33" s="40"/>
      <c r="F33" s="40"/>
    </row>
    <row r="34" spans="1:6" ht="49.5" x14ac:dyDescent="0.25">
      <c r="A34" s="46" t="s">
        <v>155</v>
      </c>
      <c r="B34" s="53" t="s">
        <v>94</v>
      </c>
      <c r="C34" s="53">
        <v>2018</v>
      </c>
      <c r="D34" s="53">
        <v>2018</v>
      </c>
      <c r="E34" s="53" t="s">
        <v>80</v>
      </c>
      <c r="F34" s="36" t="s">
        <v>74</v>
      </c>
    </row>
    <row r="35" spans="1:6" ht="115.5" x14ac:dyDescent="0.25">
      <c r="A35" s="47" t="s">
        <v>159</v>
      </c>
      <c r="B35" s="53" t="s">
        <v>94</v>
      </c>
      <c r="C35" s="53">
        <v>2018</v>
      </c>
      <c r="D35" s="53">
        <v>2018</v>
      </c>
      <c r="E35" s="36" t="s">
        <v>81</v>
      </c>
      <c r="F35" s="36" t="s">
        <v>79</v>
      </c>
    </row>
    <row r="36" spans="1:6" ht="51" customHeight="1" x14ac:dyDescent="0.25">
      <c r="A36" s="47" t="s">
        <v>160</v>
      </c>
      <c r="B36" s="53" t="s">
        <v>94</v>
      </c>
      <c r="C36" s="53">
        <v>2018</v>
      </c>
      <c r="D36" s="53">
        <v>2018</v>
      </c>
      <c r="E36" s="55" t="s">
        <v>85</v>
      </c>
      <c r="F36" s="36" t="s">
        <v>86</v>
      </c>
    </row>
    <row r="37" spans="1:6" ht="84" customHeight="1" x14ac:dyDescent="0.25">
      <c r="A37" s="47" t="s">
        <v>156</v>
      </c>
      <c r="B37" s="53" t="s">
        <v>94</v>
      </c>
      <c r="C37" s="53">
        <v>2018</v>
      </c>
      <c r="D37" s="53">
        <v>2018</v>
      </c>
      <c r="E37" s="36" t="s">
        <v>13</v>
      </c>
      <c r="F37" s="36" t="s">
        <v>31</v>
      </c>
    </row>
    <row r="38" spans="1:6" ht="82.5" x14ac:dyDescent="0.25">
      <c r="A38" s="47" t="s">
        <v>137</v>
      </c>
      <c r="B38" s="53" t="s">
        <v>94</v>
      </c>
      <c r="C38" s="53">
        <v>2018</v>
      </c>
      <c r="D38" s="53">
        <v>2018</v>
      </c>
      <c r="E38" s="36" t="s">
        <v>138</v>
      </c>
      <c r="F38" s="36" t="s">
        <v>75</v>
      </c>
    </row>
    <row r="39" spans="1:6" ht="66" x14ac:dyDescent="0.25">
      <c r="A39" s="46" t="s">
        <v>157</v>
      </c>
      <c r="B39" s="53" t="s">
        <v>94</v>
      </c>
      <c r="C39" s="53">
        <v>2018</v>
      </c>
      <c r="D39" s="53">
        <v>2018</v>
      </c>
      <c r="E39" s="36" t="s">
        <v>13</v>
      </c>
      <c r="F39" s="36" t="s">
        <v>139</v>
      </c>
    </row>
  </sheetData>
  <mergeCells count="10">
    <mergeCell ref="A32:F32"/>
    <mergeCell ref="A16:F16"/>
    <mergeCell ref="A8:F8"/>
    <mergeCell ref="A3:F3"/>
    <mergeCell ref="A4:F4"/>
    <mergeCell ref="C6:D6"/>
    <mergeCell ref="A6:A7"/>
    <mergeCell ref="B6:B7"/>
    <mergeCell ref="E6:E7"/>
    <mergeCell ref="F6:F7"/>
  </mergeCells>
  <pageMargins left="0.19685039370078741" right="0.15748031496062992" top="7.874015748031496E-2" bottom="0.19685039370078741" header="0.15748031496062992" footer="0.19685039370078741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view="pageBreakPreview" topLeftCell="B2" zoomScaleNormal="100" zoomScaleSheetLayoutView="100" workbookViewId="0">
      <selection activeCell="I8" sqref="I8"/>
    </sheetView>
  </sheetViews>
  <sheetFormatPr defaultColWidth="9.140625" defaultRowHeight="16.5" x14ac:dyDescent="0.25"/>
  <cols>
    <col min="1" max="1" width="39.85546875" style="1" customWidth="1"/>
    <col min="2" max="2" width="38.28515625" style="1" customWidth="1"/>
    <col min="3" max="3" width="22.7109375" style="1" customWidth="1"/>
    <col min="4" max="5" width="0" style="1" hidden="1" customWidth="1"/>
    <col min="6" max="6" width="11" style="1" hidden="1" customWidth="1"/>
    <col min="7" max="7" width="7.5703125" style="1" hidden="1" customWidth="1"/>
    <col min="8" max="8" width="23.140625" style="1" customWidth="1"/>
    <col min="9" max="9" width="22.28515625" style="1" customWidth="1"/>
    <col min="10" max="10" width="22.85546875" style="1" customWidth="1"/>
    <col min="11" max="11" width="24" style="1" customWidth="1"/>
    <col min="12" max="12" width="22.7109375" style="1" customWidth="1"/>
    <col min="13" max="13" width="21.28515625" style="1" customWidth="1"/>
    <col min="14" max="16384" width="9.140625" style="1"/>
  </cols>
  <sheetData>
    <row r="1" spans="1:13" ht="15" customHeight="1" x14ac:dyDescent="0.25">
      <c r="E1" s="67"/>
      <c r="F1" s="67"/>
      <c r="G1" s="67"/>
      <c r="H1" s="67"/>
      <c r="I1" s="67"/>
      <c r="J1" s="67" t="s">
        <v>168</v>
      </c>
      <c r="K1" s="67"/>
      <c r="L1" s="67"/>
      <c r="M1" s="67"/>
    </row>
    <row r="2" spans="1:13" x14ac:dyDescent="0.25">
      <c r="E2" s="67"/>
      <c r="F2" s="67"/>
      <c r="G2" s="67"/>
      <c r="H2" s="67"/>
      <c r="I2" s="67"/>
      <c r="J2" s="67"/>
      <c r="K2" s="67"/>
      <c r="L2" s="67"/>
      <c r="M2" s="67"/>
    </row>
    <row r="3" spans="1:13" x14ac:dyDescent="0.25">
      <c r="E3" s="67"/>
      <c r="F3" s="67"/>
      <c r="G3" s="67"/>
      <c r="H3" s="67"/>
      <c r="I3" s="67"/>
      <c r="J3" s="67"/>
      <c r="K3" s="67"/>
      <c r="L3" s="67"/>
      <c r="M3" s="67"/>
    </row>
    <row r="4" spans="1:13" ht="33.75" customHeight="1" x14ac:dyDescent="0.25">
      <c r="E4" s="67"/>
      <c r="F4" s="67"/>
      <c r="G4" s="67"/>
      <c r="H4" s="67"/>
      <c r="I4" s="67"/>
      <c r="J4" s="67"/>
      <c r="K4" s="67"/>
      <c r="L4" s="67"/>
      <c r="M4" s="67"/>
    </row>
    <row r="5" spans="1:13" x14ac:dyDescent="0.25">
      <c r="A5" s="70" t="s">
        <v>41</v>
      </c>
      <c r="B5" s="70"/>
      <c r="C5" s="70"/>
      <c r="D5" s="70"/>
      <c r="E5" s="70"/>
      <c r="F5" s="70"/>
      <c r="G5" s="70"/>
      <c r="H5" s="70"/>
      <c r="I5" s="70"/>
    </row>
    <row r="7" spans="1:13" ht="33.75" customHeight="1" x14ac:dyDescent="0.25">
      <c r="A7" s="68" t="s">
        <v>16</v>
      </c>
      <c r="B7" s="68" t="s">
        <v>25</v>
      </c>
      <c r="C7" s="68" t="s">
        <v>17</v>
      </c>
      <c r="D7" s="68" t="s">
        <v>18</v>
      </c>
      <c r="E7" s="68"/>
      <c r="F7" s="68"/>
      <c r="G7" s="68"/>
      <c r="H7" s="68" t="s">
        <v>19</v>
      </c>
      <c r="I7" s="68"/>
      <c r="J7" s="68"/>
      <c r="K7" s="68"/>
      <c r="L7" s="68"/>
      <c r="M7" s="68"/>
    </row>
    <row r="8" spans="1:13" ht="48" customHeight="1" x14ac:dyDescent="0.25">
      <c r="A8" s="68"/>
      <c r="B8" s="68"/>
      <c r="C8" s="68"/>
      <c r="D8" s="51" t="s">
        <v>20</v>
      </c>
      <c r="E8" s="51" t="s">
        <v>23</v>
      </c>
      <c r="F8" s="51" t="s">
        <v>21</v>
      </c>
      <c r="G8" s="51" t="s">
        <v>22</v>
      </c>
      <c r="H8" s="51" t="s">
        <v>73</v>
      </c>
      <c r="I8" s="51" t="s">
        <v>33</v>
      </c>
      <c r="J8" s="51" t="s">
        <v>34</v>
      </c>
      <c r="K8" s="51" t="s">
        <v>35</v>
      </c>
      <c r="L8" s="51" t="s">
        <v>36</v>
      </c>
      <c r="M8" s="51" t="s">
        <v>37</v>
      </c>
    </row>
    <row r="9" spans="1:13" ht="15.75" customHeight="1" x14ac:dyDescent="0.25">
      <c r="A9" s="68" t="s">
        <v>169</v>
      </c>
      <c r="B9" s="69" t="s">
        <v>24</v>
      </c>
      <c r="C9" s="17" t="s">
        <v>26</v>
      </c>
      <c r="D9" s="18" t="s">
        <v>38</v>
      </c>
      <c r="E9" s="18" t="s">
        <v>38</v>
      </c>
      <c r="F9" s="18" t="s">
        <v>38</v>
      </c>
      <c r="G9" s="18" t="s">
        <v>38</v>
      </c>
      <c r="H9" s="48">
        <f>I9+J9+K9+L9+M9</f>
        <v>196702.40539</v>
      </c>
      <c r="I9" s="48">
        <f>SUM(I10:I14)</f>
        <v>56217.005389999998</v>
      </c>
      <c r="J9" s="48">
        <f t="shared" ref="J9:M9" si="0">SUM(J10:J14)</f>
        <v>26492.7</v>
      </c>
      <c r="K9" s="48">
        <f t="shared" si="0"/>
        <v>27492.7</v>
      </c>
      <c r="L9" s="48">
        <f t="shared" si="0"/>
        <v>60000</v>
      </c>
      <c r="M9" s="48">
        <f t="shared" si="0"/>
        <v>26500</v>
      </c>
    </row>
    <row r="10" spans="1:13" ht="33" x14ac:dyDescent="0.25">
      <c r="A10" s="68"/>
      <c r="B10" s="69"/>
      <c r="C10" s="17" t="s">
        <v>27</v>
      </c>
      <c r="D10" s="18" t="s">
        <v>38</v>
      </c>
      <c r="E10" s="18" t="s">
        <v>38</v>
      </c>
      <c r="F10" s="18" t="s">
        <v>38</v>
      </c>
      <c r="G10" s="18" t="s">
        <v>38</v>
      </c>
      <c r="H10" s="48">
        <f>SUM(I10:M10)</f>
        <v>1735.4000699999999</v>
      </c>
      <c r="I10" s="48">
        <f>I16</f>
        <v>750.00006999999994</v>
      </c>
      <c r="J10" s="48">
        <f t="shared" ref="J10:M10" si="1">J16</f>
        <v>492.7</v>
      </c>
      <c r="K10" s="48">
        <f t="shared" si="1"/>
        <v>492.7</v>
      </c>
      <c r="L10" s="48">
        <f t="shared" si="1"/>
        <v>0</v>
      </c>
      <c r="M10" s="48">
        <f t="shared" si="1"/>
        <v>0</v>
      </c>
    </row>
    <row r="11" spans="1:13" ht="45" customHeight="1" x14ac:dyDescent="0.25">
      <c r="A11" s="68"/>
      <c r="B11" s="69"/>
      <c r="C11" s="20" t="s">
        <v>28</v>
      </c>
      <c r="D11" s="18" t="s">
        <v>38</v>
      </c>
      <c r="E11" s="18" t="s">
        <v>38</v>
      </c>
      <c r="F11" s="18" t="s">
        <v>38</v>
      </c>
      <c r="G11" s="18" t="s">
        <v>38</v>
      </c>
      <c r="H11" s="48">
        <f t="shared" ref="H11:H14" si="2">SUM(I11:M11)</f>
        <v>14979.799929999999</v>
      </c>
      <c r="I11" s="48">
        <f>I17</f>
        <v>14979.799929999999</v>
      </c>
      <c r="J11" s="48">
        <f t="shared" ref="J11:M11" si="3">J17</f>
        <v>0</v>
      </c>
      <c r="K11" s="48">
        <f t="shared" si="3"/>
        <v>0</v>
      </c>
      <c r="L11" s="48">
        <f t="shared" si="3"/>
        <v>0</v>
      </c>
      <c r="M11" s="48">
        <f t="shared" si="3"/>
        <v>0</v>
      </c>
    </row>
    <row r="12" spans="1:13" ht="20.25" customHeight="1" x14ac:dyDescent="0.25">
      <c r="A12" s="68"/>
      <c r="B12" s="69"/>
      <c r="C12" s="20" t="s">
        <v>39</v>
      </c>
      <c r="D12" s="18" t="s">
        <v>38</v>
      </c>
      <c r="E12" s="18" t="s">
        <v>38</v>
      </c>
      <c r="F12" s="18" t="s">
        <v>38</v>
      </c>
      <c r="G12" s="18" t="s">
        <v>38</v>
      </c>
      <c r="H12" s="48">
        <f t="shared" si="2"/>
        <v>17036.218939999999</v>
      </c>
      <c r="I12" s="48">
        <f>I18</f>
        <v>17036.218939999999</v>
      </c>
      <c r="J12" s="48">
        <v>0</v>
      </c>
      <c r="K12" s="48">
        <v>0</v>
      </c>
      <c r="L12" s="48">
        <v>0</v>
      </c>
      <c r="M12" s="48">
        <v>0</v>
      </c>
    </row>
    <row r="13" spans="1:13" x14ac:dyDescent="0.25">
      <c r="A13" s="68"/>
      <c r="B13" s="69"/>
      <c r="C13" s="20" t="s">
        <v>40</v>
      </c>
      <c r="D13" s="18" t="s">
        <v>38</v>
      </c>
      <c r="E13" s="18" t="s">
        <v>38</v>
      </c>
      <c r="F13" s="18" t="s">
        <v>38</v>
      </c>
      <c r="G13" s="18" t="s">
        <v>38</v>
      </c>
      <c r="H13" s="48">
        <f t="shared" si="2"/>
        <v>23450.98645</v>
      </c>
      <c r="I13" s="48">
        <f>I19</f>
        <v>23450.98645</v>
      </c>
      <c r="J13" s="49">
        <v>0</v>
      </c>
      <c r="K13" s="49">
        <v>0</v>
      </c>
      <c r="L13" s="49">
        <v>0</v>
      </c>
      <c r="M13" s="49">
        <v>0</v>
      </c>
    </row>
    <row r="14" spans="1:13" ht="18" customHeight="1" x14ac:dyDescent="0.25">
      <c r="A14" s="68"/>
      <c r="B14" s="69"/>
      <c r="C14" s="20" t="s">
        <v>29</v>
      </c>
      <c r="D14" s="18" t="s">
        <v>38</v>
      </c>
      <c r="E14" s="18" t="s">
        <v>38</v>
      </c>
      <c r="F14" s="18" t="s">
        <v>38</v>
      </c>
      <c r="G14" s="18" t="s">
        <v>38</v>
      </c>
      <c r="H14" s="48">
        <f t="shared" si="2"/>
        <v>139500</v>
      </c>
      <c r="I14" s="48">
        <f>I20</f>
        <v>0</v>
      </c>
      <c r="J14" s="48">
        <f t="shared" ref="J14:M14" si="4">J20</f>
        <v>26000</v>
      </c>
      <c r="K14" s="48">
        <f t="shared" si="4"/>
        <v>27000</v>
      </c>
      <c r="L14" s="48">
        <f t="shared" si="4"/>
        <v>60000</v>
      </c>
      <c r="M14" s="48">
        <f t="shared" si="4"/>
        <v>26500</v>
      </c>
    </row>
    <row r="15" spans="1:13" ht="19.5" customHeight="1" x14ac:dyDescent="0.25">
      <c r="A15" s="68"/>
      <c r="B15" s="69" t="s">
        <v>95</v>
      </c>
      <c r="C15" s="20" t="s">
        <v>26</v>
      </c>
      <c r="D15" s="18" t="s">
        <v>38</v>
      </c>
      <c r="E15" s="18" t="s">
        <v>38</v>
      </c>
      <c r="F15" s="18" t="s">
        <v>38</v>
      </c>
      <c r="G15" s="18" t="s">
        <v>38</v>
      </c>
      <c r="H15" s="52">
        <f t="shared" ref="H15" si="5">I15+J15+K15+L15+M15</f>
        <v>196702.40539</v>
      </c>
      <c r="I15" s="52">
        <f>SUM(I16:I20)</f>
        <v>56217.005389999998</v>
      </c>
      <c r="J15" s="52">
        <f t="shared" ref="J15:M15" si="6">SUM(J16:J20)</f>
        <v>26492.7</v>
      </c>
      <c r="K15" s="52">
        <f t="shared" si="6"/>
        <v>27492.7</v>
      </c>
      <c r="L15" s="52">
        <f t="shared" si="6"/>
        <v>60000</v>
      </c>
      <c r="M15" s="52">
        <f t="shared" si="6"/>
        <v>26500</v>
      </c>
    </row>
    <row r="16" spans="1:13" ht="33" x14ac:dyDescent="0.25">
      <c r="A16" s="68"/>
      <c r="B16" s="69"/>
      <c r="C16" s="20" t="s">
        <v>27</v>
      </c>
      <c r="D16" s="18" t="s">
        <v>38</v>
      </c>
      <c r="E16" s="18" t="s">
        <v>38</v>
      </c>
      <c r="F16" s="18" t="s">
        <v>38</v>
      </c>
      <c r="G16" s="18" t="s">
        <v>38</v>
      </c>
      <c r="H16" s="48">
        <f>SUM(I16:M16)</f>
        <v>1735.4000699999999</v>
      </c>
      <c r="I16" s="48">
        <f>750-0.00007+0.00014</f>
        <v>750.00006999999994</v>
      </c>
      <c r="J16" s="48">
        <v>492.7</v>
      </c>
      <c r="K16" s="48">
        <v>492.7</v>
      </c>
      <c r="L16" s="48">
        <v>0</v>
      </c>
      <c r="M16" s="48">
        <v>0</v>
      </c>
    </row>
    <row r="17" spans="1:13" ht="30" customHeight="1" x14ac:dyDescent="0.25">
      <c r="A17" s="68"/>
      <c r="B17" s="69"/>
      <c r="C17" s="20" t="s">
        <v>28</v>
      </c>
      <c r="D17" s="18" t="s">
        <v>38</v>
      </c>
      <c r="E17" s="18" t="s">
        <v>38</v>
      </c>
      <c r="F17" s="18" t="s">
        <v>38</v>
      </c>
      <c r="G17" s="18" t="s">
        <v>38</v>
      </c>
      <c r="H17" s="48">
        <f t="shared" ref="H17:H20" si="7">SUM(I17:M17)</f>
        <v>14979.799929999999</v>
      </c>
      <c r="I17" s="48">
        <f>1750+9029.8+3200+1000+0.00007-0.00014</f>
        <v>14979.799929999999</v>
      </c>
      <c r="J17" s="48">
        <v>0</v>
      </c>
      <c r="K17" s="48">
        <v>0</v>
      </c>
      <c r="L17" s="48">
        <v>0</v>
      </c>
      <c r="M17" s="48">
        <v>0</v>
      </c>
    </row>
    <row r="18" spans="1:13" x14ac:dyDescent="0.25">
      <c r="A18" s="68"/>
      <c r="B18" s="69"/>
      <c r="C18" s="20" t="s">
        <v>39</v>
      </c>
      <c r="D18" s="18" t="s">
        <v>38</v>
      </c>
      <c r="E18" s="18" t="s">
        <v>38</v>
      </c>
      <c r="F18" s="18" t="s">
        <v>38</v>
      </c>
      <c r="G18" s="18" t="s">
        <v>38</v>
      </c>
      <c r="H18" s="48">
        <f t="shared" si="7"/>
        <v>17036.218939999999</v>
      </c>
      <c r="I18" s="48">
        <f>8000+8378.48+379.96116+277.77778</f>
        <v>17036.218939999999</v>
      </c>
      <c r="J18" s="48">
        <v>0</v>
      </c>
      <c r="K18" s="48">
        <v>0</v>
      </c>
      <c r="L18" s="48">
        <v>0</v>
      </c>
      <c r="M18" s="48">
        <v>0</v>
      </c>
    </row>
    <row r="19" spans="1:13" x14ac:dyDescent="0.25">
      <c r="A19" s="68"/>
      <c r="B19" s="69"/>
      <c r="C19" s="20" t="s">
        <v>40</v>
      </c>
      <c r="D19" s="18" t="s">
        <v>38</v>
      </c>
      <c r="E19" s="18" t="s">
        <v>38</v>
      </c>
      <c r="F19" s="18" t="s">
        <v>38</v>
      </c>
      <c r="G19" s="18" t="s">
        <v>38</v>
      </c>
      <c r="H19" s="48">
        <f t="shared" si="7"/>
        <v>23450.98645</v>
      </c>
      <c r="I19" s="48">
        <f>9089+2500+12000-1750-750+393.75228+174+737.14628+52.27266+23.168+10+11.882+74.6+10+2350.56572+1700-459.361-77.45729+338.19686-777.14919+573.6+25- 1244.10542- 101.16584-1035.96249 -48.95517 -368.04095</f>
        <v>23450.98645</v>
      </c>
      <c r="J19" s="49">
        <v>0</v>
      </c>
      <c r="K19" s="49">
        <v>0</v>
      </c>
      <c r="L19" s="49">
        <v>0</v>
      </c>
      <c r="M19" s="49">
        <v>0</v>
      </c>
    </row>
    <row r="20" spans="1:13" ht="41.25" customHeight="1" x14ac:dyDescent="0.25">
      <c r="A20" s="68"/>
      <c r="B20" s="69"/>
      <c r="C20" s="17" t="s">
        <v>29</v>
      </c>
      <c r="D20" s="18" t="s">
        <v>38</v>
      </c>
      <c r="E20" s="18" t="s">
        <v>38</v>
      </c>
      <c r="F20" s="18" t="s">
        <v>38</v>
      </c>
      <c r="G20" s="18" t="s">
        <v>38</v>
      </c>
      <c r="H20" s="48">
        <f t="shared" si="7"/>
        <v>139500</v>
      </c>
      <c r="I20" s="48">
        <v>0</v>
      </c>
      <c r="J20" s="48">
        <v>26000</v>
      </c>
      <c r="K20" s="48">
        <v>27000</v>
      </c>
      <c r="L20" s="48">
        <v>60000</v>
      </c>
      <c r="M20" s="48">
        <v>26500</v>
      </c>
    </row>
    <row r="21" spans="1:13" x14ac:dyDescent="0.25">
      <c r="H21" s="50"/>
      <c r="I21" s="50"/>
      <c r="J21" s="50"/>
      <c r="K21" s="50"/>
      <c r="L21" s="50"/>
    </row>
    <row r="22" spans="1:13" x14ac:dyDescent="0.25">
      <c r="I22" s="50"/>
    </row>
    <row r="23" spans="1:13" x14ac:dyDescent="0.25">
      <c r="I23" s="50"/>
    </row>
    <row r="24" spans="1:13" x14ac:dyDescent="0.25">
      <c r="I24" s="50"/>
      <c r="J24" s="50"/>
    </row>
    <row r="25" spans="1:13" x14ac:dyDescent="0.25">
      <c r="I25" s="50"/>
    </row>
  </sheetData>
  <mergeCells count="11">
    <mergeCell ref="J1:M4"/>
    <mergeCell ref="H7:M7"/>
    <mergeCell ref="A9:A20"/>
    <mergeCell ref="B15:B20"/>
    <mergeCell ref="B9:B14"/>
    <mergeCell ref="E1:I4"/>
    <mergeCell ref="A7:A8"/>
    <mergeCell ref="B7:B8"/>
    <mergeCell ref="C7:C8"/>
    <mergeCell ref="A5:I5"/>
    <mergeCell ref="D7:G7"/>
  </mergeCells>
  <printOptions horizontalCentered="1"/>
  <pageMargins left="0.39370078740157483" right="0.39370078740157483" top="0.78740157480314965" bottom="0.78740157480314965" header="0.15748031496062992" footer="0.15748031496062992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3"/>
  <sheetViews>
    <sheetView view="pageBreakPreview" zoomScale="60" zoomScaleNormal="67" workbookViewId="0">
      <selection activeCell="B18" sqref="B18"/>
    </sheetView>
  </sheetViews>
  <sheetFormatPr defaultColWidth="9.140625" defaultRowHeight="16.5" x14ac:dyDescent="0.25"/>
  <cols>
    <col min="1" max="1" width="5" style="1" customWidth="1"/>
    <col min="2" max="2" width="66" style="19" customWidth="1"/>
    <col min="3" max="3" width="24.28515625" style="1" customWidth="1"/>
    <col min="4" max="4" width="29.28515625" style="1" customWidth="1"/>
    <col min="5" max="5" width="16.42578125" style="1" customWidth="1"/>
    <col min="6" max="8" width="10.5703125" style="1" customWidth="1"/>
    <col min="9" max="10" width="7.28515625" style="1" customWidth="1"/>
    <col min="11" max="11" width="9.140625" style="1"/>
    <col min="12" max="12" width="7.7109375" style="1" customWidth="1"/>
    <col min="13" max="13" width="5.7109375" style="1" customWidth="1"/>
    <col min="14" max="15" width="9.140625" style="1"/>
    <col min="16" max="16" width="7" style="1" customWidth="1"/>
    <col min="17" max="17" width="7.42578125" style="1" customWidth="1"/>
    <col min="18" max="18" width="6.5703125" style="1" customWidth="1"/>
    <col min="19" max="19" width="7" style="1" customWidth="1"/>
    <col min="20" max="20" width="9.140625" style="1"/>
    <col min="21" max="21" width="8" style="1" customWidth="1"/>
    <col min="22" max="22" width="6.5703125" style="1" customWidth="1"/>
    <col min="23" max="23" width="9.140625" style="1"/>
    <col min="24" max="24" width="12.5703125" style="1" customWidth="1"/>
    <col min="25" max="16384" width="9.140625" style="1"/>
  </cols>
  <sheetData>
    <row r="1" spans="1:24" ht="16.5" customHeight="1" x14ac:dyDescent="0.25">
      <c r="F1" s="19"/>
      <c r="G1" s="19"/>
      <c r="H1" s="19"/>
      <c r="O1" s="71" t="s">
        <v>170</v>
      </c>
      <c r="P1" s="71"/>
      <c r="Q1" s="71"/>
      <c r="R1" s="71"/>
      <c r="S1" s="71"/>
      <c r="T1" s="71"/>
      <c r="U1" s="71"/>
      <c r="V1" s="71"/>
      <c r="W1" s="71"/>
      <c r="X1" s="71"/>
    </row>
    <row r="2" spans="1:24" x14ac:dyDescent="0.25">
      <c r="F2" s="19"/>
      <c r="G2" s="19"/>
      <c r="H2" s="19"/>
      <c r="O2" s="71"/>
      <c r="P2" s="71"/>
      <c r="Q2" s="71"/>
      <c r="R2" s="71"/>
      <c r="S2" s="71"/>
      <c r="T2" s="71"/>
      <c r="U2" s="71"/>
      <c r="V2" s="71"/>
      <c r="W2" s="71"/>
      <c r="X2" s="71"/>
    </row>
    <row r="3" spans="1:24" x14ac:dyDescent="0.25">
      <c r="F3" s="19"/>
      <c r="G3" s="19"/>
      <c r="H3" s="19"/>
      <c r="O3" s="71"/>
      <c r="P3" s="71"/>
      <c r="Q3" s="71"/>
      <c r="R3" s="71"/>
      <c r="S3" s="71"/>
      <c r="T3" s="71"/>
      <c r="U3" s="71"/>
      <c r="V3" s="71"/>
      <c r="W3" s="71"/>
      <c r="X3" s="71"/>
    </row>
    <row r="4" spans="1:24" x14ac:dyDescent="0.25">
      <c r="F4" s="19"/>
      <c r="G4" s="19"/>
      <c r="H4" s="19"/>
      <c r="O4" s="71"/>
      <c r="P4" s="71"/>
      <c r="Q4" s="71"/>
      <c r="R4" s="71"/>
      <c r="S4" s="71"/>
      <c r="T4" s="71"/>
      <c r="U4" s="71"/>
      <c r="V4" s="71"/>
      <c r="W4" s="71"/>
      <c r="X4" s="71"/>
    </row>
    <row r="5" spans="1:24" x14ac:dyDescent="0.25">
      <c r="F5" s="19"/>
      <c r="G5" s="19"/>
      <c r="H5" s="19"/>
      <c r="O5" s="71"/>
      <c r="P5" s="71"/>
      <c r="Q5" s="71"/>
      <c r="R5" s="71"/>
      <c r="S5" s="71"/>
      <c r="T5" s="71"/>
      <c r="U5" s="71"/>
      <c r="V5" s="71"/>
      <c r="W5" s="71"/>
      <c r="X5" s="71"/>
    </row>
    <row r="6" spans="1:24" x14ac:dyDescent="0.25">
      <c r="F6" s="19"/>
      <c r="G6" s="19"/>
      <c r="H6" s="19"/>
      <c r="O6" s="71"/>
      <c r="P6" s="71"/>
      <c r="Q6" s="71"/>
      <c r="R6" s="71"/>
      <c r="S6" s="71"/>
      <c r="T6" s="71"/>
      <c r="U6" s="71"/>
      <c r="V6" s="71"/>
      <c r="W6" s="71"/>
      <c r="X6" s="71"/>
    </row>
    <row r="7" spans="1:24" x14ac:dyDescent="0.25">
      <c r="F7" s="19"/>
      <c r="G7" s="19"/>
      <c r="H7" s="19"/>
      <c r="O7" s="71"/>
      <c r="P7" s="71"/>
      <c r="Q7" s="71"/>
      <c r="R7" s="71"/>
      <c r="S7" s="71"/>
      <c r="T7" s="71"/>
      <c r="U7" s="71"/>
      <c r="V7" s="71"/>
      <c r="W7" s="71"/>
      <c r="X7" s="71"/>
    </row>
    <row r="8" spans="1:24" x14ac:dyDescent="0.25">
      <c r="F8" s="19"/>
      <c r="G8" s="19"/>
      <c r="H8" s="19"/>
      <c r="O8" s="71"/>
      <c r="P8" s="71"/>
      <c r="Q8" s="71"/>
      <c r="R8" s="71"/>
      <c r="S8" s="71"/>
      <c r="T8" s="71"/>
      <c r="U8" s="71"/>
      <c r="V8" s="71"/>
      <c r="W8" s="71"/>
      <c r="X8" s="71"/>
    </row>
    <row r="9" spans="1:24" x14ac:dyDescent="0.25">
      <c r="C9" s="43" t="s">
        <v>53</v>
      </c>
      <c r="D9" s="43"/>
      <c r="E9" s="43"/>
      <c r="F9" s="43"/>
      <c r="G9" s="43"/>
      <c r="H9" s="43"/>
    </row>
    <row r="12" spans="1:24" ht="82.5" customHeight="1" x14ac:dyDescent="0.25">
      <c r="A12" s="44" t="s">
        <v>2</v>
      </c>
      <c r="B12" s="44" t="s">
        <v>54</v>
      </c>
      <c r="C12" s="44" t="s">
        <v>55</v>
      </c>
      <c r="D12" s="44" t="s">
        <v>8</v>
      </c>
      <c r="E12" s="82" t="s">
        <v>56</v>
      </c>
      <c r="F12" s="83"/>
      <c r="G12" s="83"/>
      <c r="H12" s="84"/>
      <c r="I12" s="77" t="s">
        <v>56</v>
      </c>
      <c r="J12" s="77"/>
      <c r="K12" s="77"/>
      <c r="L12" s="77"/>
      <c r="M12" s="77" t="s">
        <v>56</v>
      </c>
      <c r="N12" s="77"/>
      <c r="O12" s="77"/>
      <c r="P12" s="77"/>
      <c r="Q12" s="77" t="s">
        <v>56</v>
      </c>
      <c r="R12" s="77"/>
      <c r="S12" s="77"/>
      <c r="T12" s="77"/>
      <c r="U12" s="77" t="s">
        <v>56</v>
      </c>
      <c r="V12" s="77"/>
      <c r="W12" s="77"/>
      <c r="X12" s="77"/>
    </row>
    <row r="13" spans="1:24" x14ac:dyDescent="0.25">
      <c r="A13" s="44"/>
      <c r="B13" s="44"/>
      <c r="C13" s="44"/>
      <c r="D13" s="44"/>
      <c r="E13" s="82" t="s">
        <v>57</v>
      </c>
      <c r="F13" s="83"/>
      <c r="G13" s="83"/>
      <c r="H13" s="84"/>
      <c r="I13" s="77" t="s">
        <v>58</v>
      </c>
      <c r="J13" s="77"/>
      <c r="K13" s="77"/>
      <c r="L13" s="77"/>
      <c r="M13" s="77" t="s">
        <v>59</v>
      </c>
      <c r="N13" s="77"/>
      <c r="O13" s="77"/>
      <c r="P13" s="77"/>
      <c r="Q13" s="77" t="s">
        <v>60</v>
      </c>
      <c r="R13" s="77"/>
      <c r="S13" s="77"/>
      <c r="T13" s="77"/>
      <c r="U13" s="77" t="s">
        <v>61</v>
      </c>
      <c r="V13" s="77"/>
      <c r="W13" s="77"/>
      <c r="X13" s="77"/>
    </row>
    <row r="14" spans="1:24" ht="66" x14ac:dyDescent="0.25">
      <c r="A14" s="44"/>
      <c r="B14" s="44"/>
      <c r="C14" s="44"/>
      <c r="D14" s="44"/>
      <c r="E14" s="44" t="s">
        <v>62</v>
      </c>
      <c r="F14" s="44" t="s">
        <v>63</v>
      </c>
      <c r="G14" s="44" t="s">
        <v>64</v>
      </c>
      <c r="H14" s="44" t="s">
        <v>65</v>
      </c>
      <c r="I14" s="2" t="s">
        <v>62</v>
      </c>
      <c r="J14" s="2" t="s">
        <v>63</v>
      </c>
      <c r="K14" s="2" t="s">
        <v>64</v>
      </c>
      <c r="L14" s="2" t="s">
        <v>65</v>
      </c>
      <c r="M14" s="2" t="s">
        <v>62</v>
      </c>
      <c r="N14" s="2" t="s">
        <v>63</v>
      </c>
      <c r="O14" s="2" t="s">
        <v>64</v>
      </c>
      <c r="P14" s="2" t="s">
        <v>65</v>
      </c>
      <c r="Q14" s="2" t="s">
        <v>62</v>
      </c>
      <c r="R14" s="2" t="s">
        <v>63</v>
      </c>
      <c r="S14" s="2" t="s">
        <v>64</v>
      </c>
      <c r="T14" s="2" t="s">
        <v>65</v>
      </c>
      <c r="U14" s="2" t="s">
        <v>62</v>
      </c>
      <c r="V14" s="2" t="s">
        <v>63</v>
      </c>
      <c r="W14" s="2" t="s">
        <v>64</v>
      </c>
      <c r="X14" s="2" t="s">
        <v>65</v>
      </c>
    </row>
    <row r="15" spans="1:24" ht="33" x14ac:dyDescent="0.25">
      <c r="A15" s="72">
        <v>1</v>
      </c>
      <c r="B15" s="17" t="s">
        <v>66</v>
      </c>
      <c r="C15" s="72" t="s">
        <v>67</v>
      </c>
      <c r="D15" s="72" t="s">
        <v>51</v>
      </c>
      <c r="E15" s="74"/>
      <c r="F15" s="75"/>
      <c r="G15" s="75"/>
      <c r="H15" s="76"/>
      <c r="I15" s="68"/>
      <c r="J15" s="68"/>
      <c r="K15" s="68"/>
      <c r="L15" s="68"/>
      <c r="M15" s="68"/>
      <c r="N15" s="68"/>
      <c r="O15" s="68"/>
      <c r="P15" s="68"/>
      <c r="Q15" s="74"/>
      <c r="R15" s="75"/>
      <c r="S15" s="75"/>
      <c r="T15" s="76"/>
      <c r="U15" s="74"/>
      <c r="V15" s="75"/>
      <c r="W15" s="75"/>
      <c r="X15" s="76"/>
    </row>
    <row r="16" spans="1:24" ht="33" x14ac:dyDescent="0.25">
      <c r="A16" s="73"/>
      <c r="B16" s="7" t="s">
        <v>164</v>
      </c>
      <c r="C16" s="73"/>
      <c r="D16" s="73"/>
      <c r="E16" s="78" t="s">
        <v>68</v>
      </c>
      <c r="F16" s="79"/>
      <c r="G16" s="79"/>
      <c r="H16" s="80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</row>
    <row r="17" spans="1:24" ht="33" x14ac:dyDescent="0.25">
      <c r="A17" s="73"/>
      <c r="B17" s="7" t="s">
        <v>146</v>
      </c>
      <c r="C17" s="73"/>
      <c r="D17" s="73"/>
      <c r="E17" s="78" t="s">
        <v>68</v>
      </c>
      <c r="F17" s="79"/>
      <c r="G17" s="79"/>
      <c r="H17" s="80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</row>
    <row r="18" spans="1:24" ht="32.25" customHeight="1" x14ac:dyDescent="0.25">
      <c r="A18" s="73"/>
      <c r="B18" s="13" t="s">
        <v>82</v>
      </c>
      <c r="C18" s="73"/>
      <c r="D18" s="73"/>
      <c r="E18" s="78"/>
      <c r="F18" s="79"/>
      <c r="G18" s="79"/>
      <c r="H18" s="80"/>
      <c r="I18" s="16"/>
      <c r="J18" s="16"/>
      <c r="K18" s="16"/>
      <c r="L18" s="16" t="s">
        <v>69</v>
      </c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</row>
    <row r="19" spans="1:24" ht="49.5" x14ac:dyDescent="0.25">
      <c r="A19" s="73"/>
      <c r="B19" s="13" t="s">
        <v>83</v>
      </c>
      <c r="C19" s="73"/>
      <c r="D19" s="73"/>
      <c r="E19" s="78"/>
      <c r="F19" s="79"/>
      <c r="G19" s="79"/>
      <c r="H19" s="80"/>
      <c r="I19" s="16"/>
      <c r="J19" s="16"/>
      <c r="K19" s="16"/>
      <c r="L19" s="16"/>
      <c r="M19" s="16"/>
      <c r="N19" s="16"/>
      <c r="O19" s="16" t="s">
        <v>68</v>
      </c>
      <c r="P19" s="16"/>
      <c r="Q19" s="16"/>
      <c r="R19" s="16"/>
      <c r="S19" s="16"/>
      <c r="T19" s="16"/>
      <c r="U19" s="16"/>
      <c r="V19" s="16"/>
      <c r="W19" s="16"/>
      <c r="X19" s="16"/>
    </row>
    <row r="20" spans="1:24" ht="33" x14ac:dyDescent="0.25">
      <c r="A20" s="73"/>
      <c r="B20" s="13" t="s">
        <v>84</v>
      </c>
      <c r="C20" s="73"/>
      <c r="D20" s="73"/>
      <c r="E20" s="78"/>
      <c r="F20" s="79"/>
      <c r="G20" s="79"/>
      <c r="H20" s="80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 t="s">
        <v>69</v>
      </c>
      <c r="U20" s="16"/>
      <c r="V20" s="16"/>
      <c r="W20" s="16"/>
      <c r="X20" s="16"/>
    </row>
    <row r="21" spans="1:24" ht="33" x14ac:dyDescent="0.25">
      <c r="A21" s="81"/>
      <c r="B21" s="13" t="s">
        <v>165</v>
      </c>
      <c r="C21" s="81"/>
      <c r="D21" s="81"/>
      <c r="E21" s="78"/>
      <c r="F21" s="79"/>
      <c r="G21" s="79"/>
      <c r="H21" s="80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 t="s">
        <v>68</v>
      </c>
      <c r="X21" s="16"/>
    </row>
    <row r="22" spans="1:24" ht="25.5" customHeight="1" x14ac:dyDescent="0.25">
      <c r="A22" s="72">
        <v>2</v>
      </c>
      <c r="B22" s="17" t="s">
        <v>70</v>
      </c>
      <c r="C22" s="72" t="s">
        <v>67</v>
      </c>
      <c r="D22" s="72" t="s">
        <v>51</v>
      </c>
      <c r="E22" s="74"/>
      <c r="F22" s="75"/>
      <c r="G22" s="75"/>
      <c r="H22" s="7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</row>
    <row r="23" spans="1:24" ht="24" customHeight="1" x14ac:dyDescent="0.25">
      <c r="A23" s="73"/>
      <c r="B23" s="45" t="s">
        <v>140</v>
      </c>
      <c r="C23" s="73"/>
      <c r="D23" s="73"/>
      <c r="E23" s="74" t="s">
        <v>144</v>
      </c>
      <c r="F23" s="75"/>
      <c r="G23" s="75"/>
      <c r="H23" s="7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</row>
    <row r="24" spans="1:24" ht="24" customHeight="1" x14ac:dyDescent="0.25">
      <c r="A24" s="73"/>
      <c r="B24" s="3" t="s">
        <v>141</v>
      </c>
      <c r="C24" s="73"/>
      <c r="D24" s="73"/>
      <c r="E24" s="78" t="s">
        <v>68</v>
      </c>
      <c r="F24" s="79"/>
      <c r="G24" s="79"/>
      <c r="H24" s="80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</row>
    <row r="25" spans="1:24" x14ac:dyDescent="0.25">
      <c r="A25" s="73"/>
      <c r="B25" s="56" t="s">
        <v>147</v>
      </c>
      <c r="C25" s="73"/>
      <c r="D25" s="73"/>
      <c r="E25" s="78" t="s">
        <v>166</v>
      </c>
      <c r="F25" s="79"/>
      <c r="G25" s="79"/>
      <c r="H25" s="80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</row>
    <row r="26" spans="1:24" ht="33" x14ac:dyDescent="0.25">
      <c r="A26" s="73"/>
      <c r="B26" s="56" t="s">
        <v>148</v>
      </c>
      <c r="C26" s="73"/>
      <c r="D26" s="73"/>
      <c r="E26" s="78" t="s">
        <v>166</v>
      </c>
      <c r="F26" s="79"/>
      <c r="G26" s="79"/>
      <c r="H26" s="80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</row>
    <row r="27" spans="1:24" ht="24" customHeight="1" x14ac:dyDescent="0.25">
      <c r="A27" s="73"/>
      <c r="B27" s="56" t="s">
        <v>149</v>
      </c>
      <c r="C27" s="73"/>
      <c r="D27" s="73"/>
      <c r="E27" s="78" t="s">
        <v>166</v>
      </c>
      <c r="F27" s="79"/>
      <c r="G27" s="79"/>
      <c r="H27" s="80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</row>
    <row r="28" spans="1:24" ht="24" customHeight="1" x14ac:dyDescent="0.25">
      <c r="A28" s="73"/>
      <c r="B28" s="56" t="s">
        <v>150</v>
      </c>
      <c r="C28" s="73"/>
      <c r="D28" s="73"/>
      <c r="E28" s="78" t="s">
        <v>166</v>
      </c>
      <c r="F28" s="79"/>
      <c r="G28" s="79"/>
      <c r="H28" s="80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</row>
    <row r="29" spans="1:24" ht="24" customHeight="1" x14ac:dyDescent="0.25">
      <c r="A29" s="73"/>
      <c r="B29" s="56" t="s">
        <v>151</v>
      </c>
      <c r="C29" s="73"/>
      <c r="D29" s="73"/>
      <c r="E29" s="78" t="s">
        <v>166</v>
      </c>
      <c r="F29" s="79"/>
      <c r="G29" s="79"/>
      <c r="H29" s="80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</row>
    <row r="30" spans="1:24" x14ac:dyDescent="0.25">
      <c r="A30" s="73"/>
      <c r="B30" s="56" t="s">
        <v>152</v>
      </c>
      <c r="C30" s="73"/>
      <c r="D30" s="73"/>
      <c r="E30" s="78" t="s">
        <v>166</v>
      </c>
      <c r="F30" s="79"/>
      <c r="G30" s="79"/>
      <c r="H30" s="80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</row>
    <row r="31" spans="1:24" ht="33" x14ac:dyDescent="0.25">
      <c r="A31" s="73"/>
      <c r="B31" s="56" t="s">
        <v>153</v>
      </c>
      <c r="C31" s="73"/>
      <c r="D31" s="73"/>
      <c r="E31" s="78" t="s">
        <v>166</v>
      </c>
      <c r="F31" s="79"/>
      <c r="G31" s="79"/>
      <c r="H31" s="80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</row>
    <row r="32" spans="1:24" x14ac:dyDescent="0.25">
      <c r="A32" s="73"/>
      <c r="B32" s="56" t="s">
        <v>154</v>
      </c>
      <c r="C32" s="73"/>
      <c r="D32" s="73"/>
      <c r="E32" s="78" t="s">
        <v>166</v>
      </c>
      <c r="F32" s="79"/>
      <c r="G32" s="79"/>
      <c r="H32" s="80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</row>
    <row r="33" spans="1:24" x14ac:dyDescent="0.25">
      <c r="A33" s="73"/>
      <c r="B33" s="15" t="s">
        <v>76</v>
      </c>
      <c r="C33" s="73"/>
      <c r="D33" s="73"/>
      <c r="E33" s="74"/>
      <c r="F33" s="75"/>
      <c r="G33" s="75"/>
      <c r="H33" s="76"/>
      <c r="I33" s="16"/>
      <c r="J33" s="16"/>
      <c r="K33" s="16" t="s">
        <v>68</v>
      </c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</row>
    <row r="34" spans="1:24" ht="33" x14ac:dyDescent="0.25">
      <c r="A34" s="73"/>
      <c r="B34" s="15" t="s">
        <v>77</v>
      </c>
      <c r="C34" s="73"/>
      <c r="D34" s="73"/>
      <c r="E34" s="85"/>
      <c r="F34" s="86"/>
      <c r="G34" s="86"/>
      <c r="H34" s="87"/>
      <c r="I34" s="14"/>
      <c r="J34" s="14"/>
      <c r="K34" s="14"/>
      <c r="L34" s="14"/>
      <c r="M34" s="14"/>
      <c r="N34" s="14"/>
      <c r="O34" s="16" t="s">
        <v>68</v>
      </c>
      <c r="P34" s="14"/>
      <c r="Q34" s="14"/>
      <c r="R34" s="14"/>
      <c r="S34" s="14"/>
      <c r="T34" s="14"/>
      <c r="U34" s="14"/>
      <c r="V34" s="14"/>
      <c r="W34" s="14"/>
      <c r="X34" s="14"/>
    </row>
    <row r="35" spans="1:24" x14ac:dyDescent="0.25">
      <c r="A35" s="73"/>
      <c r="B35" s="15" t="s">
        <v>52</v>
      </c>
      <c r="C35" s="73"/>
      <c r="D35" s="73"/>
      <c r="E35" s="85"/>
      <c r="F35" s="86"/>
      <c r="G35" s="86"/>
      <c r="H35" s="87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6" t="s">
        <v>69</v>
      </c>
      <c r="U35" s="14"/>
      <c r="V35" s="14"/>
      <c r="W35" s="14"/>
      <c r="X35" s="14"/>
    </row>
    <row r="36" spans="1:24" x14ac:dyDescent="0.25">
      <c r="A36" s="81"/>
      <c r="B36" s="13" t="s">
        <v>78</v>
      </c>
      <c r="C36" s="81"/>
      <c r="D36" s="81"/>
      <c r="E36" s="85"/>
      <c r="F36" s="86"/>
      <c r="G36" s="86"/>
      <c r="H36" s="87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6" t="s">
        <v>69</v>
      </c>
    </row>
    <row r="37" spans="1:24" ht="22.5" customHeight="1" x14ac:dyDescent="0.25">
      <c r="A37" s="72">
        <v>3</v>
      </c>
      <c r="B37" s="13" t="s">
        <v>130</v>
      </c>
      <c r="C37" s="72" t="s">
        <v>67</v>
      </c>
      <c r="D37" s="72" t="s">
        <v>51</v>
      </c>
      <c r="E37" s="85"/>
      <c r="F37" s="86"/>
      <c r="G37" s="86"/>
      <c r="H37" s="87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6"/>
    </row>
    <row r="38" spans="1:24" ht="24" customHeight="1" x14ac:dyDescent="0.25">
      <c r="A38" s="73"/>
      <c r="B38" s="45" t="s">
        <v>155</v>
      </c>
      <c r="C38" s="73"/>
      <c r="D38" s="73"/>
      <c r="E38" s="85" t="s">
        <v>144</v>
      </c>
      <c r="F38" s="86"/>
      <c r="G38" s="86"/>
      <c r="H38" s="87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</row>
    <row r="39" spans="1:24" ht="20.25" customHeight="1" x14ac:dyDescent="0.25">
      <c r="A39" s="73"/>
      <c r="B39" s="45" t="s">
        <v>132</v>
      </c>
      <c r="C39" s="73"/>
      <c r="D39" s="73"/>
      <c r="E39" s="85" t="s">
        <v>143</v>
      </c>
      <c r="F39" s="86"/>
      <c r="G39" s="86"/>
      <c r="H39" s="87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</row>
    <row r="40" spans="1:24" ht="25.5" customHeight="1" x14ac:dyDescent="0.25">
      <c r="A40" s="73"/>
      <c r="B40" s="45" t="s">
        <v>131</v>
      </c>
      <c r="C40" s="73"/>
      <c r="D40" s="73"/>
      <c r="E40" s="85" t="s">
        <v>144</v>
      </c>
      <c r="F40" s="86"/>
      <c r="G40" s="86"/>
      <c r="H40" s="87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</row>
    <row r="41" spans="1:24" ht="24" customHeight="1" x14ac:dyDescent="0.25">
      <c r="A41" s="73"/>
      <c r="B41" s="45" t="s">
        <v>156</v>
      </c>
      <c r="C41" s="73"/>
      <c r="D41" s="73"/>
      <c r="E41" s="85" t="s">
        <v>68</v>
      </c>
      <c r="F41" s="86"/>
      <c r="G41" s="86"/>
      <c r="H41" s="87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</row>
    <row r="42" spans="1:24" ht="24" customHeight="1" x14ac:dyDescent="0.25">
      <c r="A42" s="73"/>
      <c r="B42" s="45" t="s">
        <v>142</v>
      </c>
      <c r="C42" s="73"/>
      <c r="D42" s="73"/>
      <c r="E42" s="85" t="s">
        <v>68</v>
      </c>
      <c r="F42" s="86"/>
      <c r="G42" s="86"/>
      <c r="H42" s="87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</row>
    <row r="43" spans="1:24" ht="27.75" customHeight="1" x14ac:dyDescent="0.25">
      <c r="A43" s="73"/>
      <c r="B43" s="45" t="s">
        <v>157</v>
      </c>
      <c r="C43" s="73"/>
      <c r="D43" s="73"/>
      <c r="E43" s="85" t="s">
        <v>68</v>
      </c>
      <c r="F43" s="86"/>
      <c r="G43" s="86"/>
      <c r="H43" s="87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</row>
  </sheetData>
  <mergeCells count="53">
    <mergeCell ref="E12:H12"/>
    <mergeCell ref="E37:H37"/>
    <mergeCell ref="E22:H22"/>
    <mergeCell ref="E33:H33"/>
    <mergeCell ref="E34:H34"/>
    <mergeCell ref="E35:H35"/>
    <mergeCell ref="E36:H36"/>
    <mergeCell ref="E29:H29"/>
    <mergeCell ref="E30:H30"/>
    <mergeCell ref="E31:H31"/>
    <mergeCell ref="E32:H32"/>
    <mergeCell ref="E17:H17"/>
    <mergeCell ref="E25:H25"/>
    <mergeCell ref="E26:H26"/>
    <mergeCell ref="E27:H27"/>
    <mergeCell ref="E28:H28"/>
    <mergeCell ref="A15:A21"/>
    <mergeCell ref="A22:A36"/>
    <mergeCell ref="A37:A43"/>
    <mergeCell ref="E13:H13"/>
    <mergeCell ref="E23:H23"/>
    <mergeCell ref="E39:H39"/>
    <mergeCell ref="E38:H38"/>
    <mergeCell ref="E40:H40"/>
    <mergeCell ref="E41:H41"/>
    <mergeCell ref="E42:H42"/>
    <mergeCell ref="E43:H43"/>
    <mergeCell ref="E24:H24"/>
    <mergeCell ref="E16:H16"/>
    <mergeCell ref="E18:H18"/>
    <mergeCell ref="E19:H19"/>
    <mergeCell ref="E20:H20"/>
    <mergeCell ref="C22:C36"/>
    <mergeCell ref="C37:C43"/>
    <mergeCell ref="C15:C21"/>
    <mergeCell ref="D15:D21"/>
    <mergeCell ref="D22:D36"/>
    <mergeCell ref="O1:X8"/>
    <mergeCell ref="D37:D43"/>
    <mergeCell ref="Q15:T15"/>
    <mergeCell ref="U15:X15"/>
    <mergeCell ref="Q13:T13"/>
    <mergeCell ref="I15:L15"/>
    <mergeCell ref="M15:P15"/>
    <mergeCell ref="U13:X13"/>
    <mergeCell ref="I12:L12"/>
    <mergeCell ref="M12:P12"/>
    <mergeCell ref="Q12:T12"/>
    <mergeCell ref="U12:X12"/>
    <mergeCell ref="I13:L13"/>
    <mergeCell ref="M13:P13"/>
    <mergeCell ref="E21:H21"/>
    <mergeCell ref="E15:H15"/>
  </mergeCells>
  <pageMargins left="0.31496062992125984" right="0.11811023622047245" top="0.15748031496062992" bottom="0.35433070866141736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приложение № 1</vt:lpstr>
      <vt:lpstr>приложение 2</vt:lpstr>
      <vt:lpstr>приложение № 3</vt:lpstr>
      <vt:lpstr>приложение 4</vt:lpstr>
      <vt:lpstr>'приложение 4'!Область_печати</vt:lpstr>
      <vt:lpstr>'приложение № 1'!Область_печати</vt:lpstr>
      <vt:lpstr>'приложение №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2018-12-03T11:22:14Z</dcterms:modified>
</cp:coreProperties>
</file>