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435"/>
  </bookViews>
  <sheets>
    <sheet name="Таблица 2" sheetId="2" r:id="rId1"/>
  </sheets>
  <definedNames>
    <definedName name="_xlnm._FilterDatabase" localSheetId="0" hidden="1">'Таблица 2'!$A$7:$T$83</definedName>
    <definedName name="_xlnm.Print_Titles" localSheetId="0">'Таблица 2'!$4:$7</definedName>
    <definedName name="_xlnm.Print_Area" localSheetId="0">'Таблица 2'!$A$1:$I$83</definedName>
  </definedNames>
  <calcPr calcId="152511"/>
</workbook>
</file>

<file path=xl/calcChain.xml><?xml version="1.0" encoding="utf-8"?>
<calcChain xmlns="http://schemas.openxmlformats.org/spreadsheetml/2006/main">
  <c r="G13" i="2" l="1"/>
  <c r="F74" i="2" l="1"/>
  <c r="I19" i="2" l="1"/>
  <c r="H19" i="2"/>
  <c r="I13" i="2"/>
  <c r="H13" i="2"/>
  <c r="H38" i="2"/>
  <c r="I38" i="2"/>
  <c r="G38" i="2"/>
  <c r="G31" i="2" l="1"/>
  <c r="I9" i="2"/>
  <c r="H9" i="2"/>
  <c r="G9" i="2"/>
  <c r="I44" i="2"/>
  <c r="H44" i="2"/>
  <c r="G44" i="2"/>
  <c r="G21" i="2"/>
  <c r="F13" i="2" l="1"/>
  <c r="F44" i="2" l="1"/>
  <c r="F38" i="2"/>
  <c r="H76" i="2" l="1"/>
  <c r="I76" i="2"/>
  <c r="G76" i="2"/>
  <c r="G79" i="2"/>
  <c r="H79" i="2"/>
  <c r="I79" i="2"/>
  <c r="F79" i="2"/>
  <c r="E16" i="2"/>
  <c r="G73" i="2"/>
  <c r="H73" i="2"/>
  <c r="I73" i="2"/>
  <c r="F73" i="2"/>
  <c r="G59" i="2"/>
  <c r="H59" i="2"/>
  <c r="I59" i="2"/>
  <c r="F59" i="2"/>
  <c r="E60" i="2"/>
  <c r="F47" i="2"/>
  <c r="G47" i="2"/>
  <c r="G53" i="2" s="1"/>
  <c r="G66" i="2" s="1"/>
  <c r="H47" i="2"/>
  <c r="I47" i="2"/>
  <c r="F48" i="2"/>
  <c r="G40" i="2"/>
  <c r="H40" i="2"/>
  <c r="I40" i="2"/>
  <c r="F40" i="2"/>
  <c r="E41" i="2"/>
  <c r="G34" i="2"/>
  <c r="H34" i="2"/>
  <c r="I34" i="2"/>
  <c r="F34" i="2"/>
  <c r="E36" i="2"/>
  <c r="E37" i="2"/>
  <c r="E38" i="2"/>
  <c r="E39" i="2"/>
  <c r="E23" i="2"/>
  <c r="E24" i="2"/>
  <c r="E25" i="2"/>
  <c r="E26" i="2"/>
  <c r="E22" i="2"/>
  <c r="E35" i="2"/>
  <c r="G28" i="2"/>
  <c r="H28" i="2"/>
  <c r="I28" i="2"/>
  <c r="F28" i="2"/>
  <c r="H15" i="2"/>
  <c r="I15" i="2"/>
  <c r="F15" i="2"/>
  <c r="F9" i="2"/>
  <c r="E10" i="2"/>
  <c r="H21" i="2"/>
  <c r="I21" i="2"/>
  <c r="F21" i="2"/>
  <c r="H53" i="2" l="1"/>
  <c r="F53" i="2"/>
  <c r="E79" i="2"/>
  <c r="G15" i="2"/>
  <c r="E21" i="2"/>
  <c r="I53" i="2"/>
  <c r="I66" i="2"/>
  <c r="H66" i="2"/>
  <c r="E28" i="2"/>
  <c r="E73" i="2"/>
  <c r="E47" i="2"/>
  <c r="F82" i="2"/>
  <c r="F76" i="2"/>
  <c r="F66" i="2" l="1"/>
  <c r="E53" i="2"/>
  <c r="E66" i="2"/>
  <c r="F31" i="2"/>
  <c r="F75" i="2" l="1"/>
  <c r="G75" i="2"/>
  <c r="H75" i="2"/>
  <c r="I75" i="2"/>
  <c r="F77" i="2"/>
  <c r="G77" i="2"/>
  <c r="H77" i="2"/>
  <c r="I77" i="2"/>
  <c r="G74" i="2"/>
  <c r="H74" i="2"/>
  <c r="I74" i="2"/>
  <c r="I72" i="2" s="1"/>
  <c r="F81" i="2"/>
  <c r="G81" i="2"/>
  <c r="H81" i="2"/>
  <c r="I81" i="2"/>
  <c r="G82" i="2"/>
  <c r="I82" i="2"/>
  <c r="F83" i="2"/>
  <c r="G83" i="2"/>
  <c r="H83" i="2"/>
  <c r="I83" i="2"/>
  <c r="G80" i="2"/>
  <c r="H80" i="2"/>
  <c r="I80" i="2"/>
  <c r="F80" i="2"/>
  <c r="H82" i="2"/>
  <c r="F49" i="2"/>
  <c r="G49" i="2"/>
  <c r="H49" i="2"/>
  <c r="I49" i="2"/>
  <c r="F50" i="2"/>
  <c r="G50" i="2"/>
  <c r="H50" i="2"/>
  <c r="I50" i="2"/>
  <c r="F51" i="2"/>
  <c r="G51" i="2"/>
  <c r="H51" i="2"/>
  <c r="I51" i="2"/>
  <c r="G48" i="2"/>
  <c r="H48" i="2"/>
  <c r="I48" i="2"/>
  <c r="H72" i="2" l="1"/>
  <c r="H46" i="2"/>
  <c r="I46" i="2"/>
  <c r="F78" i="2"/>
  <c r="G72" i="2"/>
  <c r="I78" i="2"/>
  <c r="F72" i="2"/>
  <c r="G56" i="2"/>
  <c r="E50" i="2"/>
  <c r="G46" i="2"/>
  <c r="F46" i="2"/>
  <c r="G78" i="2"/>
  <c r="H78" i="2"/>
  <c r="E64" i="2"/>
  <c r="G69" i="2" l="1"/>
  <c r="E75" i="2"/>
  <c r="E77" i="2"/>
  <c r="E81" i="2"/>
  <c r="E82" i="2"/>
  <c r="E83" i="2"/>
  <c r="E51" i="2" l="1"/>
  <c r="E49" i="2"/>
  <c r="E48" i="2"/>
  <c r="F30" i="2"/>
  <c r="F55" i="2" s="1"/>
  <c r="G30" i="2"/>
  <c r="G55" i="2" s="1"/>
  <c r="H30" i="2"/>
  <c r="H55" i="2" s="1"/>
  <c r="I30" i="2"/>
  <c r="I55" i="2" s="1"/>
  <c r="I31" i="2"/>
  <c r="F32" i="2"/>
  <c r="G32" i="2"/>
  <c r="H32" i="2"/>
  <c r="H57" i="2" s="1"/>
  <c r="I32" i="2"/>
  <c r="I57" i="2" s="1"/>
  <c r="G29" i="2"/>
  <c r="G54" i="2" s="1"/>
  <c r="H29" i="2"/>
  <c r="I29" i="2"/>
  <c r="F29" i="2"/>
  <c r="F54" i="2" s="1"/>
  <c r="E55" i="2" l="1"/>
  <c r="G67" i="2"/>
  <c r="E29" i="2"/>
  <c r="G27" i="2"/>
  <c r="G57" i="2"/>
  <c r="I56" i="2"/>
  <c r="I52" i="2" s="1"/>
  <c r="I27" i="2"/>
  <c r="H54" i="2"/>
  <c r="I54" i="2"/>
  <c r="F57" i="2"/>
  <c r="F27" i="2"/>
  <c r="H31" i="2"/>
  <c r="F56" i="2"/>
  <c r="F69" i="2" s="1"/>
  <c r="E46" i="2"/>
  <c r="E32" i="2"/>
  <c r="E30" i="2"/>
  <c r="E54" i="2" l="1"/>
  <c r="F52" i="2"/>
  <c r="G52" i="2"/>
  <c r="G65" i="2" s="1"/>
  <c r="E57" i="2"/>
  <c r="H56" i="2"/>
  <c r="H27" i="2"/>
  <c r="E27" i="2" s="1"/>
  <c r="E31" i="2"/>
  <c r="E74" i="2"/>
  <c r="H52" i="2" l="1"/>
  <c r="E52" i="2" s="1"/>
  <c r="E56" i="2"/>
  <c r="E80" i="2"/>
  <c r="E63" i="2"/>
  <c r="E62" i="2"/>
  <c r="E61" i="2"/>
  <c r="E42" i="2" l="1"/>
  <c r="E43" i="2"/>
  <c r="E44" i="2"/>
  <c r="E45" i="2"/>
  <c r="E18" i="2"/>
  <c r="E19" i="2"/>
  <c r="E17" i="2"/>
  <c r="E11" i="2"/>
  <c r="E12" i="2"/>
  <c r="E13" i="2"/>
  <c r="F67" i="2" l="1"/>
  <c r="H68" i="2"/>
  <c r="H69" i="2"/>
  <c r="H67" i="2"/>
  <c r="G68" i="2"/>
  <c r="I69" i="2"/>
  <c r="E34" i="2"/>
  <c r="E40" i="2"/>
  <c r="I67" i="2"/>
  <c r="E59" i="2"/>
  <c r="E69" i="2" l="1"/>
  <c r="E67" i="2"/>
  <c r="E20" i="2" l="1"/>
  <c r="E14" i="2"/>
  <c r="E15" i="2" l="1"/>
  <c r="E9" i="2"/>
  <c r="E72" i="2" l="1"/>
  <c r="E76" i="2"/>
  <c r="H70" i="2"/>
  <c r="G70" i="2"/>
  <c r="I70" i="2"/>
  <c r="F70" i="2"/>
  <c r="I68" i="2"/>
  <c r="E70" i="2" l="1"/>
  <c r="H65" i="2"/>
  <c r="I65" i="2"/>
  <c r="F68" i="2" l="1"/>
  <c r="E68" i="2" s="1"/>
  <c r="F65" i="2" l="1"/>
  <c r="E65" i="2" s="1"/>
  <c r="E78" i="2"/>
</calcChain>
</file>

<file path=xl/comments1.xml><?xml version="1.0" encoding="utf-8"?>
<comments xmlns="http://schemas.openxmlformats.org/spreadsheetml/2006/main">
  <authors>
    <author>Автор</author>
  </authors>
  <commentList>
    <comment ref="F1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0104, 0113, 1001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0104, 0113, 1001</t>
        </r>
      </text>
    </comment>
    <comment ref="H1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0104, 0113, 1001</t>
        </r>
      </text>
    </comment>
    <comment ref="I1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0104, 0113, 1001</t>
        </r>
      </text>
    </comment>
    <comment ref="G1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награждение Главой</t>
        </r>
      </text>
    </comment>
    <comment ref="F1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0505-30,0 тыс.руб на обучение в подпрограмме 2</t>
        </r>
      </text>
    </comment>
    <comment ref="G1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0505-30,0 тыс.руб на обучение в подпрограмме 2</t>
        </r>
      </text>
    </comment>
    <comment ref="H1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0505-30,0 тыс.руб на обучение в подпрограмме 2</t>
        </r>
      </text>
    </comment>
    <comment ref="I1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0505-30,0 тыс.руб на обучение в подпрограмме 2</t>
        </r>
      </text>
    </comment>
    <comment ref="G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ремонт кабинетов</t>
        </r>
      </text>
    </comment>
  </commentList>
</comments>
</file>

<file path=xl/sharedStrings.xml><?xml version="1.0" encoding="utf-8"?>
<sst xmlns="http://schemas.openxmlformats.org/spreadsheetml/2006/main" count="107" uniqueCount="36">
  <si>
    <t>№ п/п</t>
  </si>
  <si>
    <t xml:space="preserve">Перечень программных мероприятий 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</si>
  <si>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</si>
  <si>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</si>
  <si>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</si>
  <si>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</si>
  <si>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</si>
  <si>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</si>
  <si>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прочие расходы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</si>
  <si>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</si>
  <si>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</si>
  <si>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</si>
  <si>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</si>
  <si>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Итого по подпрограмме I</t>
  </si>
  <si>
    <t>Итого по подпрограмме II</t>
  </si>
  <si>
    <t>инвестиции в объекты муниципальной собственности</t>
  </si>
  <si>
    <t>2</t>
  </si>
  <si>
    <t>1</t>
  </si>
  <si>
    <t>бюджет района</t>
  </si>
  <si>
    <t>бюджет городского поселения</t>
  </si>
  <si>
    <t>2017г.</t>
  </si>
  <si>
    <t>2018г.</t>
  </si>
  <si>
    <t>2019г.</t>
  </si>
  <si>
    <t>2020г.</t>
  </si>
  <si>
    <t>МУ "Администрация городского поселения Пойковский / МКУ "Служба ЖКХ и благоустройства"</t>
  </si>
  <si>
    <t>Таблица №2</t>
  </si>
  <si>
    <t xml:space="preserve">МУ "Администрация городского поселения Пойковский, отдел экономики </t>
  </si>
  <si>
    <t xml:space="preserve">МУ "Администрация городского поселения Пойковский, отдел по организационно-кадровой работе </t>
  </si>
  <si>
    <t>Подпрограмма I " Качественное и эффективное исполнение полномочий Администрации городского поселения Пойковский"</t>
  </si>
  <si>
    <t>Подпрограмма II "Развитие муниципальной службы в городском поселении Пойковский"</t>
  </si>
  <si>
    <t>Соисполнитель/  МКУ "Служба ЖКХ и благоустройства"</t>
  </si>
  <si>
    <t>Обеспечение деятельности для эффективного и качественного исполнения полномочий Администрации городского поселения Пойковский (показатель №1, 6, 7)</t>
  </si>
  <si>
    <t>Осуществление полномочий в сфере государственной регистрации актов гражданского состояния (показатель №2)</t>
  </si>
  <si>
    <t>Повышение квалификации, формирование резервов управленческих кадров муниципального образования  (показатель 3, 4, 5)</t>
  </si>
  <si>
    <t xml:space="preserve">Ответственный исполнитель Администрация городского поселения Пойковский     </t>
  </si>
  <si>
    <t>федеральный бюджет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</si>
</sst>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000_р_._-;\-* #,##0.00000_р_._-;_-* &quot;-&quot;?_р_._-;_-@_-"/>
    <numFmt numFmtId="167" formatCode="_-* #,##0.00000\ _₽_-;\-* #,##0.0\ _₽_-;_-* &quot;-&quot;?\ _₽_-;_-@_-"/>
    <numFmt numFmtId="168" formatCode="#,##0.000000"/>
  </numFmts>
  <fonts count="10" x14ac:knownFonts="1">
    <font>
      <sz val="11"/>
      <color theme="1"/>
      <name val="Calibri"/>
      <family val="2"/>
      <scheme val="minor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3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sz val="12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166" fontId="3" fillId="0" borderId="0" xfId="0" applyNumberFormat="1" applyFont="1" applyAlignment="1">
      <alignment vertical="top"/>
    </xf>
    <xf numFmtId="167" fontId="2" fillId="2" borderId="1" xfId="0" applyNumberFormat="1" applyFont="1" applyFill="1" applyBorder="1" applyAlignment="1">
      <alignment vertical="top"/>
    </xf>
    <xf numFmtId="167" fontId="2" fillId="0" borderId="1" xfId="0" applyNumberFormat="1" applyFont="1" applyFill="1" applyBorder="1" applyAlignment="1">
      <alignment vertical="top"/>
    </xf>
    <xf numFmtId="0" fontId="6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vertical="top"/>
    </xf>
    <xf numFmtId="165" fontId="1" fillId="3" borderId="1" xfId="0" applyNumberFormat="1" applyFont="1" applyFill="1" applyBorder="1" applyAlignment="1">
      <alignment vertical="top" wrapText="1"/>
    </xf>
    <xf numFmtId="167" fontId="1" fillId="3" borderId="1" xfId="0" applyNumberFormat="1" applyFont="1" applyFill="1" applyBorder="1" applyAlignment="1">
      <alignment vertical="top"/>
    </xf>
    <xf numFmtId="165" fontId="2" fillId="0" borderId="1" xfId="0" applyNumberFormat="1" applyFont="1" applyFill="1" applyBorder="1" applyAlignment="1">
      <alignment vertical="top" wrapText="1"/>
    </xf>
    <xf numFmtId="165" fontId="3" fillId="0" borderId="0" xfId="0" applyNumberFormat="1" applyFont="1" applyAlignment="1">
      <alignment vertical="top"/>
    </xf>
    <xf numFmtId="167" fontId="1" fillId="0" borderId="1" xfId="0" applyNumberFormat="1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167" fontId="1" fillId="3" borderId="1" xfId="0" applyNumberFormat="1" applyFont="1" applyFill="1" applyBorder="1" applyAlignment="1">
      <alignment vertical="top" wrapText="1"/>
    </xf>
    <xf numFmtId="167" fontId="2" fillId="2" borderId="1" xfId="0" applyNumberFormat="1" applyFont="1" applyFill="1" applyBorder="1" applyAlignment="1">
      <alignment vertical="top" wrapText="1"/>
    </xf>
    <xf numFmtId="167" fontId="2" fillId="0" borderId="1" xfId="0" applyNumberFormat="1" applyFont="1" applyFill="1" applyBorder="1" applyAlignment="1">
      <alignment vertical="top" wrapText="1"/>
    </xf>
    <xf numFmtId="167" fontId="1" fillId="2" borderId="1" xfId="0" applyNumberFormat="1" applyFont="1" applyFill="1" applyBorder="1" applyAlignment="1">
      <alignment vertical="top" wrapText="1"/>
    </xf>
    <xf numFmtId="165" fontId="8" fillId="0" borderId="0" xfId="0" applyNumberFormat="1" applyFont="1" applyAlignment="1">
      <alignment vertical="top"/>
    </xf>
    <xf numFmtId="167" fontId="1" fillId="0" borderId="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7" fontId="9" fillId="2" borderId="1" xfId="0" applyNumberFormat="1" applyFont="1" applyFill="1" applyBorder="1" applyAlignment="1">
      <alignment vertical="top"/>
    </xf>
    <xf numFmtId="168" fontId="3" fillId="0" borderId="0" xfId="0" applyNumberFormat="1" applyFont="1" applyAlignment="1">
      <alignment vertical="top"/>
    </xf>
    <xf numFmtId="168" fontId="7" fillId="0" borderId="0" xfId="0" applyNumberFormat="1" applyFont="1" applyAlignment="1">
      <alignment horizontal="center" vertical="top"/>
    </xf>
    <xf numFmtId="168" fontId="8" fillId="0" borderId="0" xfId="0" applyNumberFormat="1" applyFont="1" applyAlignment="1">
      <alignment vertical="top"/>
    </xf>
    <xf numFmtId="168" fontId="1" fillId="2" borderId="0" xfId="0" applyNumberFormat="1" applyFont="1" applyFill="1" applyBorder="1" applyAlignment="1">
      <alignment vertical="top" wrapText="1"/>
    </xf>
    <xf numFmtId="168" fontId="3" fillId="0" borderId="0" xfId="0" applyNumberFormat="1" applyFont="1" applyBorder="1" applyAlignment="1">
      <alignment vertical="top"/>
    </xf>
    <xf numFmtId="168" fontId="1" fillId="0" borderId="0" xfId="0" applyNumberFormat="1" applyFont="1" applyFill="1" applyBorder="1" applyAlignment="1">
      <alignment vertical="top" wrapText="1"/>
    </xf>
    <xf numFmtId="165" fontId="2" fillId="0" borderId="7" xfId="0" applyNumberFormat="1" applyFont="1" applyBorder="1" applyAlignment="1">
      <alignment horizontal="left" vertical="center" wrapText="1"/>
    </xf>
    <xf numFmtId="165" fontId="2" fillId="0" borderId="14" xfId="0" applyNumberFormat="1" applyFont="1" applyBorder="1" applyAlignment="1">
      <alignment horizontal="left" vertical="center" wrapText="1"/>
    </xf>
    <xf numFmtId="165" fontId="2" fillId="0" borderId="8" xfId="0" applyNumberFormat="1" applyFont="1" applyBorder="1" applyAlignment="1">
      <alignment horizontal="left" vertical="center" wrapText="1"/>
    </xf>
    <xf numFmtId="165" fontId="2" fillId="0" borderId="10" xfId="0" applyNumberFormat="1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 wrapText="1"/>
    </xf>
    <xf numFmtId="165" fontId="2" fillId="0" borderId="11" xfId="0" applyNumberFormat="1" applyFont="1" applyBorder="1" applyAlignment="1">
      <alignment horizontal="left" vertical="center" wrapText="1"/>
    </xf>
    <xf numFmtId="165" fontId="2" fillId="0" borderId="12" xfId="0" applyNumberFormat="1" applyFont="1" applyBorder="1" applyAlignment="1">
      <alignment horizontal="left" vertical="center" wrapText="1"/>
    </xf>
    <xf numFmtId="165" fontId="2" fillId="0" borderId="15" xfId="0" applyNumberFormat="1" applyFont="1" applyBorder="1" applyAlignment="1">
      <alignment horizontal="left" vertical="center" wrapText="1"/>
    </xf>
    <xf numFmtId="165" fontId="2" fillId="0" borderId="13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5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5" xfId="0" applyNumberFormat="1" applyFont="1" applyFill="1" applyBorder="1" applyAlignment="1">
      <alignment horizontal="center" vertical="top"/>
    </xf>
    <xf numFmtId="49" fontId="2" fillId="0" borderId="9" xfId="0" applyNumberFormat="1" applyFont="1" applyFill="1" applyBorder="1" applyAlignment="1">
      <alignment horizontal="center" vertical="top"/>
    </xf>
    <xf numFmtId="165" fontId="2" fillId="0" borderId="5" xfId="0" applyNumberFormat="1" applyFont="1" applyFill="1" applyBorder="1" applyAlignment="1">
      <alignment horizontal="left" vertical="center" wrapText="1"/>
    </xf>
    <xf numFmtId="165" fontId="2" fillId="0" borderId="9" xfId="0" applyNumberFormat="1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 vertical="top"/>
    </xf>
    <xf numFmtId="165" fontId="2" fillId="0" borderId="7" xfId="0" applyNumberFormat="1" applyFont="1" applyFill="1" applyBorder="1" applyAlignment="1">
      <alignment horizontal="left" vertical="center" wrapText="1"/>
    </xf>
    <xf numFmtId="165" fontId="2" fillId="0" borderId="14" xfId="0" applyNumberFormat="1" applyFont="1" applyFill="1" applyBorder="1" applyAlignment="1">
      <alignment horizontal="left" vertical="center" wrapText="1"/>
    </xf>
    <xf numFmtId="165" fontId="2" fillId="0" borderId="8" xfId="0" applyNumberFormat="1" applyFont="1" applyFill="1" applyBorder="1" applyAlignment="1">
      <alignment horizontal="left" vertical="center" wrapText="1"/>
    </xf>
    <xf numFmtId="165" fontId="2" fillId="0" borderId="10" xfId="0" applyNumberFormat="1" applyFont="1" applyFill="1" applyBorder="1" applyAlignment="1">
      <alignment horizontal="left" vertical="center" wrapText="1"/>
    </xf>
    <xf numFmtId="165" fontId="2" fillId="0" borderId="0" xfId="0" applyNumberFormat="1" applyFont="1" applyFill="1" applyBorder="1" applyAlignment="1">
      <alignment horizontal="left" vertical="center" wrapText="1"/>
    </xf>
    <xf numFmtId="165" fontId="2" fillId="0" borderId="11" xfId="0" applyNumberFormat="1" applyFont="1" applyFill="1" applyBorder="1" applyAlignment="1">
      <alignment horizontal="left" vertical="center" wrapText="1"/>
    </xf>
    <xf numFmtId="165" fontId="2" fillId="0" borderId="12" xfId="0" applyNumberFormat="1" applyFont="1" applyFill="1" applyBorder="1" applyAlignment="1">
      <alignment horizontal="left" vertical="center" wrapText="1"/>
    </xf>
    <xf numFmtId="165" fontId="2" fillId="0" borderId="15" xfId="0" applyNumberFormat="1" applyFont="1" applyFill="1" applyBorder="1" applyAlignment="1">
      <alignment horizontal="left" vertical="center" wrapText="1"/>
    </xf>
    <xf numFmtId="165" fontId="2" fillId="0" borderId="13" xfId="0" applyNumberFormat="1" applyFont="1" applyFill="1" applyBorder="1" applyAlignment="1">
      <alignment horizontal="left" vertical="center" wrapText="1"/>
    </xf>
    <xf numFmtId="165" fontId="2" fillId="0" borderId="2" xfId="0" applyNumberFormat="1" applyFont="1" applyFill="1" applyBorder="1" applyAlignment="1">
      <alignment horizontal="left" vertical="top"/>
    </xf>
    <xf numFmtId="165" fontId="2" fillId="0" borderId="3" xfId="0" applyNumberFormat="1" applyFont="1" applyFill="1" applyBorder="1" applyAlignment="1">
      <alignment horizontal="left" vertical="top"/>
    </xf>
    <xf numFmtId="165" fontId="2" fillId="0" borderId="4" xfId="0" applyNumberFormat="1" applyFont="1" applyFill="1" applyBorder="1" applyAlignment="1">
      <alignment horizontal="left" vertical="top"/>
    </xf>
    <xf numFmtId="49" fontId="1" fillId="0" borderId="7" xfId="0" applyNumberFormat="1" applyFont="1" applyFill="1" applyBorder="1" applyAlignment="1">
      <alignment horizontal="left" vertical="top"/>
    </xf>
    <xf numFmtId="49" fontId="1" fillId="0" borderId="14" xfId="0" applyNumberFormat="1" applyFont="1" applyFill="1" applyBorder="1" applyAlignment="1">
      <alignment horizontal="left" vertical="top"/>
    </xf>
    <xf numFmtId="49" fontId="1" fillId="0" borderId="8" xfId="0" applyNumberFormat="1" applyFont="1" applyFill="1" applyBorder="1" applyAlignment="1">
      <alignment horizontal="left" vertical="top"/>
    </xf>
    <xf numFmtId="49" fontId="1" fillId="0" borderId="10" xfId="0" applyNumberFormat="1" applyFont="1" applyFill="1" applyBorder="1" applyAlignment="1">
      <alignment horizontal="left" vertical="top"/>
    </xf>
    <xf numFmtId="49" fontId="1" fillId="0" borderId="0" xfId="0" applyNumberFormat="1" applyFont="1" applyFill="1" applyBorder="1" applyAlignment="1">
      <alignment horizontal="left" vertical="top"/>
    </xf>
    <xf numFmtId="49" fontId="1" fillId="0" borderId="11" xfId="0" applyNumberFormat="1" applyFont="1" applyFill="1" applyBorder="1" applyAlignment="1">
      <alignment horizontal="left" vertical="top"/>
    </xf>
    <xf numFmtId="49" fontId="1" fillId="0" borderId="12" xfId="0" applyNumberFormat="1" applyFont="1" applyFill="1" applyBorder="1" applyAlignment="1">
      <alignment horizontal="left" vertical="top"/>
    </xf>
    <xf numFmtId="49" fontId="1" fillId="0" borderId="15" xfId="0" applyNumberFormat="1" applyFont="1" applyFill="1" applyBorder="1" applyAlignment="1">
      <alignment horizontal="left" vertical="top"/>
    </xf>
    <xf numFmtId="49" fontId="1" fillId="0" borderId="13" xfId="0" applyNumberFormat="1" applyFont="1" applyFill="1" applyBorder="1" applyAlignment="1">
      <alignment horizontal="left" vertical="top"/>
    </xf>
    <xf numFmtId="165" fontId="2" fillId="0" borderId="1" xfId="0" applyNumberFormat="1" applyFont="1" applyFill="1" applyBorder="1" applyAlignment="1">
      <alignment horizontal="left" vertical="top" wrapText="1"/>
    </xf>
    <xf numFmtId="165" fontId="1" fillId="0" borderId="7" xfId="0" applyNumberFormat="1" applyFont="1" applyFill="1" applyBorder="1" applyAlignment="1">
      <alignment horizontal="left" vertical="center" wrapText="1"/>
    </xf>
    <xf numFmtId="165" fontId="1" fillId="0" borderId="14" xfId="0" applyNumberFormat="1" applyFont="1" applyFill="1" applyBorder="1" applyAlignment="1">
      <alignment horizontal="left" vertical="center" wrapText="1"/>
    </xf>
    <xf numFmtId="165" fontId="1" fillId="0" borderId="8" xfId="0" applyNumberFormat="1" applyFont="1" applyFill="1" applyBorder="1" applyAlignment="1">
      <alignment horizontal="left" vertical="center" wrapText="1"/>
    </xf>
    <xf numFmtId="165" fontId="1" fillId="0" borderId="10" xfId="0" applyNumberFormat="1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left" vertical="center" wrapText="1"/>
    </xf>
    <xf numFmtId="165" fontId="1" fillId="0" borderId="11" xfId="0" applyNumberFormat="1" applyFont="1" applyFill="1" applyBorder="1" applyAlignment="1">
      <alignment horizontal="left" vertical="center" wrapText="1"/>
    </xf>
    <xf numFmtId="165" fontId="1" fillId="0" borderId="12" xfId="0" applyNumberFormat="1" applyFont="1" applyFill="1" applyBorder="1" applyAlignment="1">
      <alignment horizontal="left" vertical="center" wrapText="1"/>
    </xf>
    <xf numFmtId="165" fontId="1" fillId="0" borderId="15" xfId="0" applyNumberFormat="1" applyFont="1" applyFill="1" applyBorder="1" applyAlignment="1">
      <alignment horizontal="left" vertical="center" wrapText="1"/>
    </xf>
    <xf numFmtId="165" fontId="1" fillId="0" borderId="13" xfId="0" applyNumberFormat="1" applyFont="1" applyFill="1" applyBorder="1" applyAlignment="1">
      <alignment horizontal="left" vertical="center" wrapText="1"/>
    </xf>
    <xf numFmtId="165" fontId="1" fillId="0" borderId="7" xfId="0" applyNumberFormat="1" applyFont="1" applyFill="1" applyBorder="1" applyAlignment="1">
      <alignment horizontal="left" vertical="center"/>
    </xf>
    <xf numFmtId="165" fontId="1" fillId="0" borderId="8" xfId="0" applyNumberFormat="1" applyFont="1" applyFill="1" applyBorder="1" applyAlignment="1">
      <alignment horizontal="left" vertical="center"/>
    </xf>
    <xf numFmtId="165" fontId="1" fillId="0" borderId="10" xfId="0" applyNumberFormat="1" applyFont="1" applyFill="1" applyBorder="1" applyAlignment="1">
      <alignment horizontal="left" vertical="center"/>
    </xf>
    <xf numFmtId="165" fontId="1" fillId="0" borderId="11" xfId="0" applyNumberFormat="1" applyFont="1" applyFill="1" applyBorder="1" applyAlignment="1">
      <alignment horizontal="left" vertical="center"/>
    </xf>
    <xf numFmtId="165" fontId="1" fillId="0" borderId="12" xfId="0" applyNumberFormat="1" applyFont="1" applyFill="1" applyBorder="1" applyAlignment="1">
      <alignment horizontal="left" vertical="center"/>
    </xf>
    <xf numFmtId="165" fontId="1" fillId="0" borderId="13" xfId="0" applyNumberFormat="1" applyFont="1" applyFill="1" applyBorder="1" applyAlignment="1">
      <alignment horizontal="left" vertical="center"/>
    </xf>
    <xf numFmtId="168" fontId="3" fillId="0" borderId="10" xfId="0" applyNumberFormat="1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left" vertical="center" wrapText="1"/>
    </xf>
    <xf numFmtId="165" fontId="1" fillId="4" borderId="1" xfId="0" applyNumberFormat="1" applyFont="1" applyFill="1" applyBorder="1" applyAlignment="1">
      <alignment horizontal="center" vertical="top"/>
    </xf>
    <xf numFmtId="165" fontId="2" fillId="0" borderId="6" xfId="0" applyNumberFormat="1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89"/>
  <sheetViews>
    <sheetView tabSelected="1" view="pageBreakPreview" zoomScale="70" zoomScaleNormal="70" zoomScaleSheetLayoutView="70" workbookViewId="0">
      <pane ySplit="7" topLeftCell="A8" activePane="bottomLeft" state="frozen"/>
      <selection pane="bottomLeft" activeCell="G28" sqref="G28:G31"/>
    </sheetView>
  </sheetViews>
  <sheetFormatPr defaultRowHeight="14.25" x14ac:dyDescent="0.25"/>
  <cols>
    <col min="1" max="1" width="6.5703125" style="6" customWidth="1"/>
    <col min="2" max="2" width="43.85546875" style="5" customWidth="1"/>
    <col min="3" max="3" width="38.7109375" style="5" customWidth="1"/>
    <col min="4" max="4" width="36.85546875" style="6" customWidth="1"/>
    <col min="5" max="5" width="20.140625" style="6" bestFit="1" customWidth="1"/>
    <col min="6" max="9" width="19" style="6" bestFit="1" customWidth="1"/>
    <col min="10" max="10" width="17.7109375" style="27" customWidth="1"/>
    <col min="11" max="11" width="18.42578125" style="27" customWidth="1"/>
    <col min="12" max="12" width="20.7109375" style="27" customWidth="1"/>
    <col min="13" max="13" width="20.28515625" style="6" customWidth="1"/>
    <col min="14" max="14" width="19.5703125" style="6" customWidth="1"/>
    <col min="15" max="15" width="18.42578125" style="6" customWidth="1"/>
    <col min="16" max="16" width="14.85546875" style="6" customWidth="1"/>
    <col min="17" max="17" width="14" style="6" customWidth="1"/>
    <col min="18" max="16384" width="9.140625" style="6"/>
  </cols>
  <sheetData>
    <row r="1" spans="1:15" ht="16.5" x14ac:dyDescent="0.25">
      <c r="A1" s="4"/>
      <c r="I1" s="4" t="s">
        <v>25</v>
      </c>
    </row>
    <row r="2" spans="1:15" ht="16.5" x14ac:dyDescent="0.25">
      <c r="A2" s="42" t="s">
        <v>1</v>
      </c>
      <c r="B2" s="42"/>
      <c r="C2" s="42"/>
      <c r="D2" s="42"/>
      <c r="E2" s="42"/>
      <c r="F2" s="42"/>
      <c r="G2" s="42"/>
      <c r="H2" s="42"/>
      <c r="I2" s="42"/>
    </row>
    <row r="3" spans="1:15" ht="16.5" x14ac:dyDescent="0.25">
      <c r="A3" s="7"/>
    </row>
    <row r="4" spans="1:15" ht="15" x14ac:dyDescent="0.25">
      <c r="A4" s="43" t="s">
        <v>0</v>
      </c>
      <c r="B4" s="46" t="s">
        <v>9</v>
      </c>
      <c r="C4" s="46" t="s">
        <v>2</v>
      </c>
      <c r="D4" s="49" t="s">
        <v>10</v>
      </c>
      <c r="E4" s="58" t="s">
        <v>11</v>
      </c>
      <c r="F4" s="58"/>
      <c r="G4" s="58"/>
      <c r="H4" s="58"/>
      <c r="I4" s="58"/>
    </row>
    <row r="5" spans="1:15" ht="15" x14ac:dyDescent="0.25">
      <c r="A5" s="44"/>
      <c r="B5" s="47"/>
      <c r="C5" s="47"/>
      <c r="D5" s="50"/>
      <c r="E5" s="58" t="s">
        <v>3</v>
      </c>
      <c r="F5" s="58" t="s">
        <v>4</v>
      </c>
      <c r="G5" s="58"/>
      <c r="H5" s="58"/>
      <c r="I5" s="58"/>
    </row>
    <row r="6" spans="1:15" ht="15" x14ac:dyDescent="0.25">
      <c r="A6" s="45"/>
      <c r="B6" s="48"/>
      <c r="C6" s="48"/>
      <c r="D6" s="51"/>
      <c r="E6" s="58"/>
      <c r="F6" s="25" t="s">
        <v>20</v>
      </c>
      <c r="G6" s="8" t="s">
        <v>21</v>
      </c>
      <c r="H6" s="8" t="s">
        <v>22</v>
      </c>
      <c r="I6" s="8" t="s">
        <v>23</v>
      </c>
    </row>
    <row r="7" spans="1:15" s="10" customFormat="1" ht="11.25" x14ac:dyDescent="0.25">
      <c r="A7" s="9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  <c r="J7" s="28"/>
      <c r="K7" s="28"/>
      <c r="L7" s="28"/>
    </row>
    <row r="8" spans="1:15" s="11" customFormat="1" ht="15.75" x14ac:dyDescent="0.25">
      <c r="A8" s="59" t="s">
        <v>28</v>
      </c>
      <c r="B8" s="60"/>
      <c r="C8" s="60"/>
      <c r="D8" s="60"/>
      <c r="E8" s="60"/>
      <c r="F8" s="60"/>
      <c r="G8" s="60"/>
      <c r="H8" s="60"/>
      <c r="I8" s="61"/>
      <c r="J8" s="29"/>
      <c r="K8" s="29"/>
      <c r="L8" s="29"/>
    </row>
    <row r="9" spans="1:15" ht="15.75" x14ac:dyDescent="0.25">
      <c r="A9" s="53" t="s">
        <v>17</v>
      </c>
      <c r="B9" s="55" t="s">
        <v>31</v>
      </c>
      <c r="C9" s="57" t="s">
        <v>26</v>
      </c>
      <c r="D9" s="12" t="s">
        <v>3</v>
      </c>
      <c r="E9" s="13">
        <f>SUM(F9:I9)</f>
        <v>173936.97746999998</v>
      </c>
      <c r="F9" s="13">
        <f>SUM(F10:F14)</f>
        <v>43757.693829999997</v>
      </c>
      <c r="G9" s="13">
        <f>SUM(G10:G14)</f>
        <v>46215.38564</v>
      </c>
      <c r="H9" s="13">
        <f>SUM(H10:H14)</f>
        <v>41860.648999999998</v>
      </c>
      <c r="I9" s="13">
        <f>SUM(I10:I14)</f>
        <v>42103.248999999996</v>
      </c>
      <c r="J9" s="99"/>
    </row>
    <row r="10" spans="1:15" ht="15" x14ac:dyDescent="0.25">
      <c r="A10" s="54"/>
      <c r="B10" s="56"/>
      <c r="C10" s="57"/>
      <c r="D10" s="14" t="s">
        <v>35</v>
      </c>
      <c r="E10" s="3">
        <f t="shared" ref="E10:E14" si="0">SUM(F10:I10)</f>
        <v>0</v>
      </c>
      <c r="F10" s="3">
        <v>0</v>
      </c>
      <c r="G10" s="3">
        <v>0</v>
      </c>
      <c r="H10" s="3">
        <v>0</v>
      </c>
      <c r="I10" s="3">
        <v>0</v>
      </c>
      <c r="J10" s="99"/>
    </row>
    <row r="11" spans="1:15" ht="15" x14ac:dyDescent="0.25">
      <c r="A11" s="54"/>
      <c r="B11" s="56"/>
      <c r="C11" s="57"/>
      <c r="D11" s="14" t="s">
        <v>12</v>
      </c>
      <c r="E11" s="3">
        <f t="shared" si="0"/>
        <v>282.87804</v>
      </c>
      <c r="F11" s="3">
        <v>0</v>
      </c>
      <c r="G11" s="3">
        <v>282.87804</v>
      </c>
      <c r="H11" s="3">
        <v>0</v>
      </c>
      <c r="I11" s="3">
        <v>0</v>
      </c>
      <c r="J11" s="99"/>
    </row>
    <row r="12" spans="1:15" ht="15" x14ac:dyDescent="0.25">
      <c r="A12" s="54"/>
      <c r="B12" s="56"/>
      <c r="C12" s="57"/>
      <c r="D12" s="14" t="s">
        <v>18</v>
      </c>
      <c r="E12" s="3">
        <f t="shared" si="0"/>
        <v>0</v>
      </c>
      <c r="F12" s="2">
        <v>0</v>
      </c>
      <c r="G12" s="3">
        <v>0</v>
      </c>
      <c r="H12" s="2">
        <v>0</v>
      </c>
      <c r="I12" s="2">
        <v>0</v>
      </c>
      <c r="J12" s="99"/>
    </row>
    <row r="13" spans="1:15" ht="15" x14ac:dyDescent="0.25">
      <c r="A13" s="54"/>
      <c r="B13" s="56"/>
      <c r="C13" s="57"/>
      <c r="D13" s="14" t="s">
        <v>19</v>
      </c>
      <c r="E13" s="3">
        <f t="shared" si="0"/>
        <v>173654.09943</v>
      </c>
      <c r="F13" s="2">
        <f>43757.69383</f>
        <v>43757.693829999997</v>
      </c>
      <c r="G13" s="3">
        <f>45722.5076+210</f>
        <v>45932.507599999997</v>
      </c>
      <c r="H13" s="2">
        <f>39527.265+2286.384+47</f>
        <v>41860.648999999998</v>
      </c>
      <c r="I13" s="2">
        <f>39781.715+2274.534+47</f>
        <v>42103.248999999996</v>
      </c>
      <c r="J13" s="99"/>
    </row>
    <row r="14" spans="1:15" ht="15" x14ac:dyDescent="0.25">
      <c r="A14" s="54"/>
      <c r="B14" s="56"/>
      <c r="C14" s="57"/>
      <c r="D14" s="14" t="s">
        <v>7</v>
      </c>
      <c r="E14" s="3">
        <f t="shared" si="0"/>
        <v>0</v>
      </c>
      <c r="F14" s="2">
        <v>0</v>
      </c>
      <c r="G14" s="2">
        <v>0</v>
      </c>
      <c r="H14" s="2"/>
      <c r="I14" s="2"/>
      <c r="J14" s="99"/>
      <c r="M14" s="1"/>
      <c r="N14" s="1"/>
      <c r="O14" s="1"/>
    </row>
    <row r="15" spans="1:15" ht="15.75" x14ac:dyDescent="0.25">
      <c r="A15" s="54"/>
      <c r="B15" s="56"/>
      <c r="C15" s="57" t="s">
        <v>24</v>
      </c>
      <c r="D15" s="12" t="s">
        <v>3</v>
      </c>
      <c r="E15" s="13">
        <f>SUM(F15:I15)</f>
        <v>158316.56485000002</v>
      </c>
      <c r="F15" s="13">
        <f>SUM(F16:F20)</f>
        <v>42630.935210000003</v>
      </c>
      <c r="G15" s="13">
        <f t="shared" ref="G15:I15" si="1">SUM(G16:G20)</f>
        <v>49497.799639999997</v>
      </c>
      <c r="H15" s="13">
        <f t="shared" si="1"/>
        <v>33083.915000000001</v>
      </c>
      <c r="I15" s="13">
        <f t="shared" si="1"/>
        <v>33103.915000000001</v>
      </c>
      <c r="J15" s="99"/>
    </row>
    <row r="16" spans="1:15" ht="15.75" x14ac:dyDescent="0.25">
      <c r="A16" s="54"/>
      <c r="B16" s="56"/>
      <c r="C16" s="57"/>
      <c r="D16" s="14" t="s">
        <v>35</v>
      </c>
      <c r="E16" s="3">
        <f>SUM(F16:I16)</f>
        <v>0</v>
      </c>
      <c r="F16" s="16">
        <v>0</v>
      </c>
      <c r="G16" s="16">
        <v>0</v>
      </c>
      <c r="H16" s="16">
        <v>0</v>
      </c>
      <c r="I16" s="16">
        <v>0</v>
      </c>
      <c r="J16" s="99"/>
    </row>
    <row r="17" spans="1:14" ht="15" x14ac:dyDescent="0.25">
      <c r="A17" s="54"/>
      <c r="B17" s="56"/>
      <c r="C17" s="57"/>
      <c r="D17" s="14" t="s">
        <v>12</v>
      </c>
      <c r="E17" s="3">
        <f>SUM(F17:I17)</f>
        <v>483.04878000000002</v>
      </c>
      <c r="F17" s="2">
        <v>0</v>
      </c>
      <c r="G17" s="3">
        <v>483.04878000000002</v>
      </c>
      <c r="H17" s="2">
        <v>0</v>
      </c>
      <c r="I17" s="2">
        <v>0</v>
      </c>
      <c r="J17" s="99"/>
    </row>
    <row r="18" spans="1:14" ht="15" x14ac:dyDescent="0.25">
      <c r="A18" s="54"/>
      <c r="B18" s="56"/>
      <c r="C18" s="57"/>
      <c r="D18" s="14" t="s">
        <v>18</v>
      </c>
      <c r="E18" s="3">
        <f t="shared" ref="E18:E20" si="2">SUM(F18:I18)</f>
        <v>0</v>
      </c>
      <c r="F18" s="2">
        <v>0</v>
      </c>
      <c r="G18" s="3">
        <v>0</v>
      </c>
      <c r="H18" s="2">
        <v>0</v>
      </c>
      <c r="I18" s="2">
        <v>0</v>
      </c>
      <c r="J18" s="99"/>
    </row>
    <row r="19" spans="1:14" ht="15" x14ac:dyDescent="0.25">
      <c r="A19" s="54"/>
      <c r="B19" s="56"/>
      <c r="C19" s="57"/>
      <c r="D19" s="14" t="s">
        <v>19</v>
      </c>
      <c r="E19" s="3">
        <f t="shared" si="2"/>
        <v>157833.51607000001</v>
      </c>
      <c r="F19" s="3">
        <v>42630.935210000003</v>
      </c>
      <c r="G19" s="3">
        <v>49014.75086</v>
      </c>
      <c r="H19" s="2">
        <f>33053.915+30</f>
        <v>33083.915000000001</v>
      </c>
      <c r="I19" s="2">
        <f>33073.915+30</f>
        <v>33103.915000000001</v>
      </c>
      <c r="J19" s="99"/>
    </row>
    <row r="20" spans="1:14" ht="15" x14ac:dyDescent="0.25">
      <c r="A20" s="103"/>
      <c r="B20" s="102"/>
      <c r="C20" s="57"/>
      <c r="D20" s="14" t="s">
        <v>7</v>
      </c>
      <c r="E20" s="3">
        <f t="shared" si="2"/>
        <v>0</v>
      </c>
      <c r="F20" s="3">
        <v>0</v>
      </c>
      <c r="G20" s="2"/>
      <c r="H20" s="2">
        <v>0</v>
      </c>
      <c r="I20" s="2">
        <v>0</v>
      </c>
      <c r="J20" s="99"/>
    </row>
    <row r="21" spans="1:14" ht="15.75" x14ac:dyDescent="0.25">
      <c r="A21" s="53" t="s">
        <v>16</v>
      </c>
      <c r="B21" s="55" t="s">
        <v>32</v>
      </c>
      <c r="C21" s="55" t="s">
        <v>27</v>
      </c>
      <c r="D21" s="12" t="s">
        <v>3</v>
      </c>
      <c r="E21" s="13">
        <f>SUM(F21:I21)</f>
        <v>2648.33</v>
      </c>
      <c r="F21" s="16">
        <f>SUM(F22:F26)</f>
        <v>868.73</v>
      </c>
      <c r="G21" s="13">
        <f>SUM(G22:G26)</f>
        <v>693.2</v>
      </c>
      <c r="H21" s="13">
        <f t="shared" ref="H21:I21" si="3">SUM(H22:H26)</f>
        <v>543.20000000000005</v>
      </c>
      <c r="I21" s="13">
        <f t="shared" si="3"/>
        <v>543.20000000000005</v>
      </c>
    </row>
    <row r="22" spans="1:14" ht="15.75" x14ac:dyDescent="0.25">
      <c r="A22" s="54"/>
      <c r="B22" s="56"/>
      <c r="C22" s="56"/>
      <c r="D22" s="14" t="s">
        <v>35</v>
      </c>
      <c r="E22" s="3">
        <f>SUM(F22:I22)</f>
        <v>1629.6000000000001</v>
      </c>
      <c r="F22" s="3">
        <v>0</v>
      </c>
      <c r="G22" s="3">
        <v>543.20000000000005</v>
      </c>
      <c r="H22" s="2">
        <v>543.20000000000005</v>
      </c>
      <c r="I22" s="16">
        <v>543.20000000000005</v>
      </c>
    </row>
    <row r="23" spans="1:14" ht="15" x14ac:dyDescent="0.25">
      <c r="A23" s="54"/>
      <c r="B23" s="56"/>
      <c r="C23" s="56"/>
      <c r="D23" s="14" t="s">
        <v>12</v>
      </c>
      <c r="E23" s="3">
        <f t="shared" ref="E23:E26" si="4">SUM(F23:I23)</f>
        <v>868.73</v>
      </c>
      <c r="F23" s="3">
        <v>868.73</v>
      </c>
      <c r="G23" s="3"/>
      <c r="H23" s="2">
        <v>0</v>
      </c>
      <c r="I23" s="2">
        <v>0</v>
      </c>
      <c r="M23" s="15"/>
      <c r="N23" s="15"/>
    </row>
    <row r="24" spans="1:14" ht="15" x14ac:dyDescent="0.25">
      <c r="A24" s="54"/>
      <c r="B24" s="56"/>
      <c r="C24" s="56"/>
      <c r="D24" s="14" t="s">
        <v>18</v>
      </c>
      <c r="E24" s="3">
        <f t="shared" si="4"/>
        <v>0</v>
      </c>
      <c r="F24" s="2">
        <v>0</v>
      </c>
      <c r="G24" s="3">
        <v>0</v>
      </c>
      <c r="H24" s="2">
        <v>0</v>
      </c>
      <c r="I24" s="2">
        <v>0</v>
      </c>
    </row>
    <row r="25" spans="1:14" ht="15" x14ac:dyDescent="0.25">
      <c r="A25" s="54"/>
      <c r="B25" s="56"/>
      <c r="C25" s="56"/>
      <c r="D25" s="14" t="s">
        <v>19</v>
      </c>
      <c r="E25" s="3">
        <f t="shared" si="4"/>
        <v>150</v>
      </c>
      <c r="F25" s="2">
        <v>0</v>
      </c>
      <c r="G25" s="3">
        <v>150</v>
      </c>
      <c r="H25" s="2">
        <v>0</v>
      </c>
      <c r="I25" s="2">
        <v>0</v>
      </c>
    </row>
    <row r="26" spans="1:14" ht="15" x14ac:dyDescent="0.25">
      <c r="A26" s="54"/>
      <c r="B26" s="56"/>
      <c r="C26" s="102"/>
      <c r="D26" s="14" t="s">
        <v>7</v>
      </c>
      <c r="E26" s="3">
        <f t="shared" si="4"/>
        <v>0</v>
      </c>
      <c r="F26" s="2">
        <v>0</v>
      </c>
      <c r="G26" s="26">
        <v>0</v>
      </c>
      <c r="H26" s="2">
        <v>0</v>
      </c>
      <c r="I26" s="2">
        <v>0</v>
      </c>
    </row>
    <row r="27" spans="1:14" ht="15.75" x14ac:dyDescent="0.25">
      <c r="A27" s="74" t="s">
        <v>13</v>
      </c>
      <c r="B27" s="75"/>
      <c r="C27" s="76"/>
      <c r="D27" s="12" t="s">
        <v>3</v>
      </c>
      <c r="E27" s="13">
        <f t="shared" ref="E27:E32" si="5">SUM(F27:I27)</f>
        <v>334901.87231999997</v>
      </c>
      <c r="F27" s="13">
        <f>SUM(F29:F32)</f>
        <v>87257.359039999996</v>
      </c>
      <c r="G27" s="13">
        <f>SUM(G28:G32)</f>
        <v>96406.385280000002</v>
      </c>
      <c r="H27" s="13">
        <f t="shared" ref="H27:I27" si="6">SUM(H28:H32)</f>
        <v>75487.763999999996</v>
      </c>
      <c r="I27" s="13">
        <f t="shared" si="6"/>
        <v>75750.363999999987</v>
      </c>
    </row>
    <row r="28" spans="1:14" ht="15.75" x14ac:dyDescent="0.25">
      <c r="A28" s="77"/>
      <c r="B28" s="78"/>
      <c r="C28" s="79"/>
      <c r="D28" s="17" t="s">
        <v>35</v>
      </c>
      <c r="E28" s="16">
        <f>SUM(F28:I28)</f>
        <v>1629.6000000000001</v>
      </c>
      <c r="F28" s="16">
        <f>F16+F22</f>
        <v>0</v>
      </c>
      <c r="G28" s="16">
        <f t="shared" ref="G28:I28" si="7">G16+G22</f>
        <v>543.20000000000005</v>
      </c>
      <c r="H28" s="16">
        <f t="shared" si="7"/>
        <v>543.20000000000005</v>
      </c>
      <c r="I28" s="16">
        <f t="shared" si="7"/>
        <v>543.20000000000005</v>
      </c>
    </row>
    <row r="29" spans="1:14" ht="15.75" x14ac:dyDescent="0.25">
      <c r="A29" s="77"/>
      <c r="B29" s="78"/>
      <c r="C29" s="79"/>
      <c r="D29" s="17" t="s">
        <v>12</v>
      </c>
      <c r="E29" s="16">
        <f>SUM(F29:I29)</f>
        <v>1634.6568200000002</v>
      </c>
      <c r="F29" s="16">
        <f>F11+F17+F23</f>
        <v>868.73</v>
      </c>
      <c r="G29" s="16">
        <f t="shared" ref="G29:I29" si="8">G11+G17+G23</f>
        <v>765.92682000000002</v>
      </c>
      <c r="H29" s="16">
        <f t="shared" si="8"/>
        <v>0</v>
      </c>
      <c r="I29" s="16">
        <f t="shared" si="8"/>
        <v>0</v>
      </c>
    </row>
    <row r="30" spans="1:14" ht="15.75" x14ac:dyDescent="0.25">
      <c r="A30" s="77"/>
      <c r="B30" s="78"/>
      <c r="C30" s="79"/>
      <c r="D30" s="17" t="s">
        <v>18</v>
      </c>
      <c r="E30" s="16">
        <f t="shared" si="5"/>
        <v>0</v>
      </c>
      <c r="F30" s="16">
        <f t="shared" ref="F30:I30" si="9">F12+F18+F24</f>
        <v>0</v>
      </c>
      <c r="G30" s="16">
        <f t="shared" si="9"/>
        <v>0</v>
      </c>
      <c r="H30" s="16">
        <f t="shared" si="9"/>
        <v>0</v>
      </c>
      <c r="I30" s="16">
        <f t="shared" si="9"/>
        <v>0</v>
      </c>
    </row>
    <row r="31" spans="1:14" ht="31.5" x14ac:dyDescent="0.25">
      <c r="A31" s="77"/>
      <c r="B31" s="78"/>
      <c r="C31" s="79"/>
      <c r="D31" s="17" t="s">
        <v>19</v>
      </c>
      <c r="E31" s="16">
        <f t="shared" si="5"/>
        <v>331637.61550000001</v>
      </c>
      <c r="F31" s="16">
        <f>F13+F19+F25</f>
        <v>86388.62904</v>
      </c>
      <c r="G31" s="16">
        <f>G13+G19+G25</f>
        <v>95097.258459999997</v>
      </c>
      <c r="H31" s="16">
        <f t="shared" ref="H31:I31" si="10">H13+H19+H25</f>
        <v>74944.563999999998</v>
      </c>
      <c r="I31" s="16">
        <f t="shared" si="10"/>
        <v>75207.16399999999</v>
      </c>
    </row>
    <row r="32" spans="1:14" ht="15.75" x14ac:dyDescent="0.25">
      <c r="A32" s="80"/>
      <c r="B32" s="81"/>
      <c r="C32" s="82"/>
      <c r="D32" s="17" t="s">
        <v>7</v>
      </c>
      <c r="E32" s="16">
        <f t="shared" si="5"/>
        <v>0</v>
      </c>
      <c r="F32" s="16">
        <f t="shared" ref="F32:I32" si="11">F14+F20+F26</f>
        <v>0</v>
      </c>
      <c r="G32" s="16">
        <f t="shared" si="11"/>
        <v>0</v>
      </c>
      <c r="H32" s="16">
        <f t="shared" si="11"/>
        <v>0</v>
      </c>
      <c r="I32" s="16">
        <f t="shared" si="11"/>
        <v>0</v>
      </c>
    </row>
    <row r="33" spans="1:12" s="11" customFormat="1" ht="15.75" x14ac:dyDescent="0.25">
      <c r="A33" s="101" t="s">
        <v>29</v>
      </c>
      <c r="B33" s="101"/>
      <c r="C33" s="101"/>
      <c r="D33" s="101"/>
      <c r="E33" s="101"/>
      <c r="F33" s="101"/>
      <c r="G33" s="101"/>
      <c r="H33" s="101"/>
      <c r="I33" s="101"/>
      <c r="J33" s="29"/>
      <c r="K33" s="29"/>
      <c r="L33" s="29"/>
    </row>
    <row r="34" spans="1:12" ht="15.75" x14ac:dyDescent="0.25">
      <c r="A34" s="52" t="s">
        <v>17</v>
      </c>
      <c r="B34" s="57" t="s">
        <v>33</v>
      </c>
      <c r="C34" s="100" t="s">
        <v>27</v>
      </c>
      <c r="D34" s="18" t="s">
        <v>3</v>
      </c>
      <c r="E34" s="19">
        <f>SUM(F34:I34)</f>
        <v>367</v>
      </c>
      <c r="F34" s="19">
        <f>SUM(F35:F39)</f>
        <v>67</v>
      </c>
      <c r="G34" s="19">
        <f t="shared" ref="G34:I34" si="12">SUM(G35:G39)</f>
        <v>100</v>
      </c>
      <c r="H34" s="19">
        <f t="shared" si="12"/>
        <v>100</v>
      </c>
      <c r="I34" s="19">
        <f t="shared" si="12"/>
        <v>100</v>
      </c>
    </row>
    <row r="35" spans="1:12" ht="15" x14ac:dyDescent="0.25">
      <c r="A35" s="52"/>
      <c r="B35" s="57"/>
      <c r="C35" s="100"/>
      <c r="D35" s="14" t="s">
        <v>35</v>
      </c>
      <c r="E35" s="20">
        <f t="shared" ref="E35:E39" si="13">SUM(F35:I35)</f>
        <v>0</v>
      </c>
      <c r="F35" s="20">
        <v>0</v>
      </c>
      <c r="G35" s="20">
        <v>0</v>
      </c>
      <c r="H35" s="20">
        <v>0</v>
      </c>
      <c r="I35" s="20">
        <v>0</v>
      </c>
    </row>
    <row r="36" spans="1:12" ht="15" x14ac:dyDescent="0.25">
      <c r="A36" s="52"/>
      <c r="B36" s="57"/>
      <c r="C36" s="100"/>
      <c r="D36" s="14" t="s">
        <v>12</v>
      </c>
      <c r="E36" s="20">
        <f t="shared" si="13"/>
        <v>0</v>
      </c>
      <c r="F36" s="20">
        <v>0</v>
      </c>
      <c r="G36" s="20">
        <v>0</v>
      </c>
      <c r="H36" s="20">
        <v>0</v>
      </c>
      <c r="I36" s="20">
        <v>0</v>
      </c>
    </row>
    <row r="37" spans="1:12" ht="15" x14ac:dyDescent="0.25">
      <c r="A37" s="52"/>
      <c r="B37" s="57"/>
      <c r="C37" s="100"/>
      <c r="D37" s="14" t="s">
        <v>18</v>
      </c>
      <c r="E37" s="20">
        <f t="shared" si="13"/>
        <v>0</v>
      </c>
      <c r="F37" s="20">
        <v>0</v>
      </c>
      <c r="G37" s="20">
        <v>0</v>
      </c>
      <c r="H37" s="20">
        <v>0</v>
      </c>
      <c r="I37" s="20">
        <v>0</v>
      </c>
    </row>
    <row r="38" spans="1:12" ht="15" x14ac:dyDescent="0.25">
      <c r="A38" s="52"/>
      <c r="B38" s="57"/>
      <c r="C38" s="100"/>
      <c r="D38" s="14" t="s">
        <v>19</v>
      </c>
      <c r="E38" s="20">
        <f t="shared" si="13"/>
        <v>367</v>
      </c>
      <c r="F38" s="20">
        <f>32.4+34.6</f>
        <v>67</v>
      </c>
      <c r="G38" s="20">
        <f>130-30</f>
        <v>100</v>
      </c>
      <c r="H38" s="20">
        <f>130-30</f>
        <v>100</v>
      </c>
      <c r="I38" s="20">
        <f t="shared" ref="I38" si="14">130-30</f>
        <v>100</v>
      </c>
    </row>
    <row r="39" spans="1:12" ht="15" x14ac:dyDescent="0.25">
      <c r="A39" s="52"/>
      <c r="B39" s="57"/>
      <c r="C39" s="100"/>
      <c r="D39" s="14" t="s">
        <v>7</v>
      </c>
      <c r="E39" s="20">
        <f t="shared" si="13"/>
        <v>0</v>
      </c>
      <c r="F39" s="20">
        <v>0</v>
      </c>
      <c r="G39" s="20">
        <v>0</v>
      </c>
      <c r="H39" s="20">
        <v>0</v>
      </c>
      <c r="I39" s="20">
        <v>0</v>
      </c>
    </row>
    <row r="40" spans="1:12" ht="15.75" x14ac:dyDescent="0.25">
      <c r="A40" s="52"/>
      <c r="B40" s="57"/>
      <c r="C40" s="100" t="s">
        <v>24</v>
      </c>
      <c r="D40" s="18" t="s">
        <v>3</v>
      </c>
      <c r="E40" s="19">
        <f>SUM(F40:I40)</f>
        <v>78</v>
      </c>
      <c r="F40" s="19">
        <f>SUM(F41:F45)</f>
        <v>78</v>
      </c>
      <c r="G40" s="19">
        <f t="shared" ref="G40:I40" si="15">SUM(G41:G45)</f>
        <v>0</v>
      </c>
      <c r="H40" s="19">
        <f t="shared" si="15"/>
        <v>0</v>
      </c>
      <c r="I40" s="19">
        <f t="shared" si="15"/>
        <v>0</v>
      </c>
    </row>
    <row r="41" spans="1:12" ht="15" x14ac:dyDescent="0.25">
      <c r="A41" s="52"/>
      <c r="B41" s="57"/>
      <c r="C41" s="100"/>
      <c r="D41" s="14" t="s">
        <v>35</v>
      </c>
      <c r="E41" s="20">
        <f>SUM(F41:I41)</f>
        <v>0</v>
      </c>
      <c r="F41" s="21">
        <v>0</v>
      </c>
      <c r="G41" s="21">
        <v>0</v>
      </c>
      <c r="H41" s="21">
        <v>0</v>
      </c>
      <c r="I41" s="21">
        <v>0</v>
      </c>
    </row>
    <row r="42" spans="1:12" ht="15" x14ac:dyDescent="0.25">
      <c r="A42" s="52"/>
      <c r="B42" s="57"/>
      <c r="C42" s="100"/>
      <c r="D42" s="14" t="s">
        <v>12</v>
      </c>
      <c r="E42" s="20">
        <f t="shared" ref="E42:E45" si="16">SUM(F42:I42)</f>
        <v>0</v>
      </c>
      <c r="F42" s="20">
        <v>0</v>
      </c>
      <c r="G42" s="20">
        <v>0</v>
      </c>
      <c r="H42" s="20">
        <v>0</v>
      </c>
      <c r="I42" s="20">
        <v>0</v>
      </c>
    </row>
    <row r="43" spans="1:12" ht="15" x14ac:dyDescent="0.25">
      <c r="A43" s="52"/>
      <c r="B43" s="57"/>
      <c r="C43" s="100"/>
      <c r="D43" s="14" t="s">
        <v>18</v>
      </c>
      <c r="E43" s="20">
        <f t="shared" si="16"/>
        <v>0</v>
      </c>
      <c r="F43" s="20">
        <v>0</v>
      </c>
      <c r="G43" s="20">
        <v>0</v>
      </c>
      <c r="H43" s="20">
        <v>0</v>
      </c>
      <c r="I43" s="20">
        <v>0</v>
      </c>
    </row>
    <row r="44" spans="1:12" ht="15" x14ac:dyDescent="0.25">
      <c r="A44" s="52"/>
      <c r="B44" s="57"/>
      <c r="C44" s="100"/>
      <c r="D44" s="14" t="s">
        <v>19</v>
      </c>
      <c r="E44" s="20">
        <f t="shared" si="16"/>
        <v>78</v>
      </c>
      <c r="F44" s="20">
        <f>63+15</f>
        <v>78</v>
      </c>
      <c r="G44" s="20">
        <f>30-30</f>
        <v>0</v>
      </c>
      <c r="H44" s="20">
        <f>30-30</f>
        <v>0</v>
      </c>
      <c r="I44" s="20">
        <f>30-30</f>
        <v>0</v>
      </c>
    </row>
    <row r="45" spans="1:12" ht="15" x14ac:dyDescent="0.25">
      <c r="A45" s="52"/>
      <c r="B45" s="57"/>
      <c r="C45" s="100"/>
      <c r="D45" s="14" t="s">
        <v>7</v>
      </c>
      <c r="E45" s="20">
        <f t="shared" si="16"/>
        <v>0</v>
      </c>
      <c r="F45" s="20">
        <v>0</v>
      </c>
      <c r="G45" s="20">
        <v>0</v>
      </c>
      <c r="H45" s="20">
        <v>0</v>
      </c>
      <c r="I45" s="20">
        <v>0</v>
      </c>
    </row>
    <row r="46" spans="1:12" ht="15.75" x14ac:dyDescent="0.25">
      <c r="A46" s="52"/>
      <c r="B46" s="93" t="s">
        <v>14</v>
      </c>
      <c r="C46" s="94"/>
      <c r="D46" s="12" t="s">
        <v>3</v>
      </c>
      <c r="E46" s="19">
        <f t="shared" ref="E46:E57" si="17">SUM(F46:I46)</f>
        <v>445</v>
      </c>
      <c r="F46" s="19">
        <f>SUM(F47:F51)</f>
        <v>145</v>
      </c>
      <c r="G46" s="19">
        <f t="shared" ref="G46:I46" si="18">SUM(G47:G51)</f>
        <v>100</v>
      </c>
      <c r="H46" s="19">
        <f t="shared" si="18"/>
        <v>100</v>
      </c>
      <c r="I46" s="19">
        <f t="shared" si="18"/>
        <v>100</v>
      </c>
    </row>
    <row r="47" spans="1:12" ht="15.75" x14ac:dyDescent="0.25">
      <c r="A47" s="52"/>
      <c r="B47" s="95"/>
      <c r="C47" s="96"/>
      <c r="D47" s="17" t="s">
        <v>35</v>
      </c>
      <c r="E47" s="22">
        <f t="shared" si="17"/>
        <v>0</v>
      </c>
      <c r="F47" s="22">
        <f>F35+F41</f>
        <v>0</v>
      </c>
      <c r="G47" s="22">
        <f t="shared" ref="G47:I47" si="19">G35+G41</f>
        <v>0</v>
      </c>
      <c r="H47" s="22">
        <f t="shared" si="19"/>
        <v>0</v>
      </c>
      <c r="I47" s="22">
        <f t="shared" si="19"/>
        <v>0</v>
      </c>
    </row>
    <row r="48" spans="1:12" ht="15.75" x14ac:dyDescent="0.25">
      <c r="A48" s="52"/>
      <c r="B48" s="95"/>
      <c r="C48" s="96"/>
      <c r="D48" s="17" t="s">
        <v>12</v>
      </c>
      <c r="E48" s="22">
        <f t="shared" si="17"/>
        <v>0</v>
      </c>
      <c r="F48" s="22">
        <f>F36+F42</f>
        <v>0</v>
      </c>
      <c r="G48" s="22">
        <f t="shared" ref="G48:I48" si="20">G36+G42</f>
        <v>0</v>
      </c>
      <c r="H48" s="22">
        <f t="shared" si="20"/>
        <v>0</v>
      </c>
      <c r="I48" s="22">
        <f t="shared" si="20"/>
        <v>0</v>
      </c>
    </row>
    <row r="49" spans="1:20" ht="15.75" x14ac:dyDescent="0.25">
      <c r="A49" s="52"/>
      <c r="B49" s="95"/>
      <c r="C49" s="96"/>
      <c r="D49" s="17" t="s">
        <v>18</v>
      </c>
      <c r="E49" s="22">
        <f t="shared" si="17"/>
        <v>0</v>
      </c>
      <c r="F49" s="22">
        <f t="shared" ref="F49:I49" si="21">F37+F43</f>
        <v>0</v>
      </c>
      <c r="G49" s="22">
        <f t="shared" si="21"/>
        <v>0</v>
      </c>
      <c r="H49" s="22">
        <f t="shared" si="21"/>
        <v>0</v>
      </c>
      <c r="I49" s="22">
        <f t="shared" si="21"/>
        <v>0</v>
      </c>
    </row>
    <row r="50" spans="1:20" ht="31.5" x14ac:dyDescent="0.25">
      <c r="A50" s="52"/>
      <c r="B50" s="95"/>
      <c r="C50" s="96"/>
      <c r="D50" s="17" t="s">
        <v>19</v>
      </c>
      <c r="E50" s="22">
        <f>SUM(F50:I50)</f>
        <v>445</v>
      </c>
      <c r="F50" s="22">
        <f t="shared" ref="F50:I50" si="22">F38+F44</f>
        <v>145</v>
      </c>
      <c r="G50" s="22">
        <f t="shared" si="22"/>
        <v>100</v>
      </c>
      <c r="H50" s="22">
        <f t="shared" si="22"/>
        <v>100</v>
      </c>
      <c r="I50" s="22">
        <f t="shared" si="22"/>
        <v>100</v>
      </c>
    </row>
    <row r="51" spans="1:20" ht="15.75" x14ac:dyDescent="0.25">
      <c r="A51" s="52"/>
      <c r="B51" s="97"/>
      <c r="C51" s="98"/>
      <c r="D51" s="17" t="s">
        <v>7</v>
      </c>
      <c r="E51" s="22">
        <f t="shared" si="17"/>
        <v>0</v>
      </c>
      <c r="F51" s="22">
        <f t="shared" ref="F51:I51" si="23">F39+F45</f>
        <v>0</v>
      </c>
      <c r="G51" s="22">
        <f t="shared" si="23"/>
        <v>0</v>
      </c>
      <c r="H51" s="22">
        <f t="shared" si="23"/>
        <v>0</v>
      </c>
      <c r="I51" s="22">
        <f t="shared" si="23"/>
        <v>0</v>
      </c>
    </row>
    <row r="52" spans="1:20" s="11" customFormat="1" ht="15.75" x14ac:dyDescent="0.25">
      <c r="A52" s="84" t="s">
        <v>5</v>
      </c>
      <c r="B52" s="85"/>
      <c r="C52" s="86"/>
      <c r="D52" s="12" t="s">
        <v>3</v>
      </c>
      <c r="E52" s="19">
        <f>SUM(F52:I52)</f>
        <v>335346.87231999997</v>
      </c>
      <c r="F52" s="19">
        <f>SUM(F53:F57)</f>
        <v>87402.359039999996</v>
      </c>
      <c r="G52" s="19">
        <f t="shared" ref="G52:I52" si="24">SUM(G53:G57)</f>
        <v>96506.385280000002</v>
      </c>
      <c r="H52" s="19">
        <f t="shared" si="24"/>
        <v>75587.763999999996</v>
      </c>
      <c r="I52" s="19">
        <f t="shared" si="24"/>
        <v>75850.363999999987</v>
      </c>
      <c r="J52" s="29"/>
      <c r="K52" s="29"/>
      <c r="L52" s="29"/>
      <c r="M52" s="23"/>
      <c r="N52" s="23"/>
      <c r="O52" s="23"/>
      <c r="P52" s="23"/>
      <c r="Q52" s="23"/>
      <c r="R52" s="23"/>
      <c r="S52" s="23"/>
      <c r="T52" s="23"/>
    </row>
    <row r="53" spans="1:20" s="11" customFormat="1" ht="15.75" x14ac:dyDescent="0.25">
      <c r="A53" s="87"/>
      <c r="B53" s="88"/>
      <c r="C53" s="89"/>
      <c r="D53" s="17" t="s">
        <v>35</v>
      </c>
      <c r="E53" s="22">
        <f>SUM(F53:I53)</f>
        <v>1629.6000000000001</v>
      </c>
      <c r="F53" s="22">
        <f>F28+F47</f>
        <v>0</v>
      </c>
      <c r="G53" s="22">
        <f t="shared" ref="G53:I53" si="25">G28+G47</f>
        <v>543.20000000000005</v>
      </c>
      <c r="H53" s="22">
        <f t="shared" si="25"/>
        <v>543.20000000000005</v>
      </c>
      <c r="I53" s="22">
        <f t="shared" si="25"/>
        <v>543.20000000000005</v>
      </c>
      <c r="J53" s="29"/>
      <c r="K53" s="29"/>
      <c r="L53" s="29"/>
      <c r="M53" s="23"/>
      <c r="N53" s="23"/>
      <c r="O53" s="23"/>
      <c r="P53" s="23"/>
      <c r="Q53" s="23"/>
      <c r="R53" s="23"/>
      <c r="S53" s="23"/>
      <c r="T53" s="23"/>
    </row>
    <row r="54" spans="1:20" s="11" customFormat="1" ht="15.75" x14ac:dyDescent="0.25">
      <c r="A54" s="87"/>
      <c r="B54" s="88"/>
      <c r="C54" s="89"/>
      <c r="D54" s="17" t="s">
        <v>12</v>
      </c>
      <c r="E54" s="22">
        <f>SUM(F54:I54)</f>
        <v>1634.6568200000002</v>
      </c>
      <c r="F54" s="22">
        <f>F29+F48</f>
        <v>868.73</v>
      </c>
      <c r="G54" s="22">
        <f>G29+G48</f>
        <v>765.92682000000002</v>
      </c>
      <c r="H54" s="22">
        <f t="shared" ref="G54:I57" si="26">H29+H48</f>
        <v>0</v>
      </c>
      <c r="I54" s="22">
        <f t="shared" si="26"/>
        <v>0</v>
      </c>
      <c r="J54" s="29"/>
      <c r="K54" s="29"/>
      <c r="L54" s="29"/>
      <c r="M54" s="11">
        <v>91656.067379999993</v>
      </c>
    </row>
    <row r="55" spans="1:20" s="11" customFormat="1" ht="15.75" x14ac:dyDescent="0.25">
      <c r="A55" s="87"/>
      <c r="B55" s="88"/>
      <c r="C55" s="89"/>
      <c r="D55" s="17" t="s">
        <v>18</v>
      </c>
      <c r="E55" s="22">
        <f t="shared" si="17"/>
        <v>0</v>
      </c>
      <c r="F55" s="22">
        <f>F30+F49</f>
        <v>0</v>
      </c>
      <c r="G55" s="22">
        <f t="shared" si="26"/>
        <v>0</v>
      </c>
      <c r="H55" s="22">
        <f t="shared" si="26"/>
        <v>0</v>
      </c>
      <c r="I55" s="22">
        <f t="shared" si="26"/>
        <v>0</v>
      </c>
      <c r="J55" s="29"/>
      <c r="K55" s="29"/>
      <c r="L55" s="29"/>
    </row>
    <row r="56" spans="1:20" s="11" customFormat="1" ht="31.5" x14ac:dyDescent="0.25">
      <c r="A56" s="87"/>
      <c r="B56" s="88"/>
      <c r="C56" s="89"/>
      <c r="D56" s="17" t="s">
        <v>19</v>
      </c>
      <c r="E56" s="22">
        <f>SUM(F56:I56)</f>
        <v>332082.61550000001</v>
      </c>
      <c r="F56" s="22">
        <f>F31+F50</f>
        <v>86533.62904</v>
      </c>
      <c r="G56" s="22">
        <f>G31+G50</f>
        <v>95197.258459999997</v>
      </c>
      <c r="H56" s="22">
        <f t="shared" si="26"/>
        <v>75044.563999999998</v>
      </c>
      <c r="I56" s="22">
        <f t="shared" si="26"/>
        <v>75307.16399999999</v>
      </c>
      <c r="J56" s="29"/>
      <c r="K56" s="29"/>
      <c r="L56" s="29"/>
    </row>
    <row r="57" spans="1:20" s="11" customFormat="1" ht="15.75" x14ac:dyDescent="0.25">
      <c r="A57" s="90"/>
      <c r="B57" s="91"/>
      <c r="C57" s="92"/>
      <c r="D57" s="17" t="s">
        <v>7</v>
      </c>
      <c r="E57" s="22">
        <f t="shared" si="17"/>
        <v>0</v>
      </c>
      <c r="F57" s="22">
        <f>F32+F51</f>
        <v>0</v>
      </c>
      <c r="G57" s="22">
        <f t="shared" si="26"/>
        <v>0</v>
      </c>
      <c r="H57" s="22">
        <f t="shared" si="26"/>
        <v>0</v>
      </c>
      <c r="I57" s="22">
        <f t="shared" si="26"/>
        <v>0</v>
      </c>
      <c r="J57" s="29"/>
      <c r="K57" s="29"/>
      <c r="L57" s="29"/>
    </row>
    <row r="58" spans="1:20" ht="15" x14ac:dyDescent="0.25">
      <c r="A58" s="71" t="s">
        <v>6</v>
      </c>
      <c r="B58" s="72"/>
      <c r="C58" s="72"/>
      <c r="D58" s="72"/>
      <c r="E58" s="72"/>
      <c r="F58" s="72"/>
      <c r="G58" s="72"/>
      <c r="H58" s="72"/>
      <c r="I58" s="73"/>
    </row>
    <row r="59" spans="1:20" ht="15.75" x14ac:dyDescent="0.25">
      <c r="A59" s="62" t="s">
        <v>15</v>
      </c>
      <c r="B59" s="63"/>
      <c r="C59" s="64"/>
      <c r="D59" s="12" t="s">
        <v>3</v>
      </c>
      <c r="E59" s="19">
        <f t="shared" ref="E59:E63" si="27">SUM(F59:I59)</f>
        <v>0</v>
      </c>
      <c r="F59" s="19">
        <f>SUM(F60:F64)</f>
        <v>0</v>
      </c>
      <c r="G59" s="19">
        <f t="shared" ref="G59:I59" si="28">SUM(G60:G64)</f>
        <v>0</v>
      </c>
      <c r="H59" s="19">
        <f t="shared" si="28"/>
        <v>0</v>
      </c>
      <c r="I59" s="19">
        <f t="shared" si="28"/>
        <v>0</v>
      </c>
    </row>
    <row r="60" spans="1:20" ht="15.75" x14ac:dyDescent="0.25">
      <c r="A60" s="65"/>
      <c r="B60" s="66"/>
      <c r="C60" s="67"/>
      <c r="D60" s="14" t="s">
        <v>35</v>
      </c>
      <c r="E60" s="20">
        <f t="shared" si="27"/>
        <v>0</v>
      </c>
      <c r="F60" s="24">
        <v>0</v>
      </c>
      <c r="G60" s="24">
        <v>0</v>
      </c>
      <c r="H60" s="24">
        <v>0</v>
      </c>
      <c r="I60" s="24">
        <v>0</v>
      </c>
    </row>
    <row r="61" spans="1:20" ht="15" x14ac:dyDescent="0.25">
      <c r="A61" s="65"/>
      <c r="B61" s="66"/>
      <c r="C61" s="67"/>
      <c r="D61" s="14" t="s">
        <v>12</v>
      </c>
      <c r="E61" s="20">
        <f t="shared" si="27"/>
        <v>0</v>
      </c>
      <c r="F61" s="21">
        <v>0</v>
      </c>
      <c r="G61" s="21">
        <v>0</v>
      </c>
      <c r="H61" s="21">
        <v>0</v>
      </c>
      <c r="I61" s="21">
        <v>0</v>
      </c>
    </row>
    <row r="62" spans="1:20" ht="15" x14ac:dyDescent="0.25">
      <c r="A62" s="65"/>
      <c r="B62" s="66"/>
      <c r="C62" s="67"/>
      <c r="D62" s="14" t="s">
        <v>18</v>
      </c>
      <c r="E62" s="20">
        <f t="shared" si="27"/>
        <v>0</v>
      </c>
      <c r="F62" s="21">
        <v>0</v>
      </c>
      <c r="G62" s="21">
        <v>0</v>
      </c>
      <c r="H62" s="21">
        <v>0</v>
      </c>
      <c r="I62" s="21">
        <v>0</v>
      </c>
    </row>
    <row r="63" spans="1:20" ht="15" x14ac:dyDescent="0.25">
      <c r="A63" s="65"/>
      <c r="B63" s="66"/>
      <c r="C63" s="67"/>
      <c r="D63" s="14" t="s">
        <v>19</v>
      </c>
      <c r="E63" s="20">
        <f t="shared" si="27"/>
        <v>0</v>
      </c>
      <c r="F63" s="21">
        <v>0</v>
      </c>
      <c r="G63" s="21">
        <v>0</v>
      </c>
      <c r="H63" s="21">
        <v>0</v>
      </c>
      <c r="I63" s="21">
        <v>0</v>
      </c>
    </row>
    <row r="64" spans="1:20" ht="15" x14ac:dyDescent="0.25">
      <c r="A64" s="68"/>
      <c r="B64" s="69"/>
      <c r="C64" s="70"/>
      <c r="D64" s="14" t="s">
        <v>7</v>
      </c>
      <c r="E64" s="20">
        <f>SUM(F64:I64)</f>
        <v>0</v>
      </c>
      <c r="F64" s="21">
        <v>0</v>
      </c>
      <c r="G64" s="21">
        <v>0</v>
      </c>
      <c r="H64" s="21">
        <v>0</v>
      </c>
      <c r="I64" s="21">
        <v>0</v>
      </c>
    </row>
    <row r="65" spans="1:11" ht="15.75" x14ac:dyDescent="0.25">
      <c r="A65" s="62" t="s">
        <v>8</v>
      </c>
      <c r="B65" s="63"/>
      <c r="C65" s="64"/>
      <c r="D65" s="12" t="s">
        <v>3</v>
      </c>
      <c r="E65" s="19">
        <f t="shared" ref="E65:E68" si="29">SUM(F65:I65)</f>
        <v>335346.87231999997</v>
      </c>
      <c r="F65" s="19">
        <f>F52-F59</f>
        <v>87402.359039999996</v>
      </c>
      <c r="G65" s="19">
        <f>G52-G59</f>
        <v>96506.385280000002</v>
      </c>
      <c r="H65" s="19">
        <f>H52-H59</f>
        <v>75587.763999999996</v>
      </c>
      <c r="I65" s="19">
        <f>I52-I59</f>
        <v>75850.363999999987</v>
      </c>
    </row>
    <row r="66" spans="1:11" ht="15" x14ac:dyDescent="0.25">
      <c r="A66" s="65"/>
      <c r="B66" s="66"/>
      <c r="C66" s="67"/>
      <c r="D66" s="14" t="s">
        <v>35</v>
      </c>
      <c r="E66" s="20">
        <f t="shared" si="29"/>
        <v>1629.6000000000001</v>
      </c>
      <c r="F66" s="21">
        <f>F53-F60</f>
        <v>0</v>
      </c>
      <c r="G66" s="21">
        <f>G53-G60</f>
        <v>543.20000000000005</v>
      </c>
      <c r="H66" s="21">
        <f t="shared" ref="H66:I66" si="30">H53-H60</f>
        <v>543.20000000000005</v>
      </c>
      <c r="I66" s="21">
        <f t="shared" si="30"/>
        <v>543.20000000000005</v>
      </c>
    </row>
    <row r="67" spans="1:11" ht="15" x14ac:dyDescent="0.25">
      <c r="A67" s="65"/>
      <c r="B67" s="66"/>
      <c r="C67" s="67"/>
      <c r="D67" s="14" t="s">
        <v>12</v>
      </c>
      <c r="E67" s="20">
        <f t="shared" si="29"/>
        <v>1634.6568200000002</v>
      </c>
      <c r="F67" s="20">
        <f>F54-F61</f>
        <v>868.73</v>
      </c>
      <c r="G67" s="20">
        <f>G54-G61</f>
        <v>765.92682000000002</v>
      </c>
      <c r="H67" s="20">
        <f t="shared" ref="G67:I70" si="31">H54-H61</f>
        <v>0</v>
      </c>
      <c r="I67" s="20">
        <f t="shared" si="31"/>
        <v>0</v>
      </c>
    </row>
    <row r="68" spans="1:11" ht="15.75" x14ac:dyDescent="0.25">
      <c r="A68" s="65"/>
      <c r="B68" s="66"/>
      <c r="C68" s="67"/>
      <c r="D68" s="14" t="s">
        <v>18</v>
      </c>
      <c r="E68" s="20">
        <f t="shared" si="29"/>
        <v>0</v>
      </c>
      <c r="F68" s="20">
        <f>F55-F62</f>
        <v>0</v>
      </c>
      <c r="G68" s="20">
        <f t="shared" si="31"/>
        <v>0</v>
      </c>
      <c r="H68" s="20">
        <f t="shared" si="31"/>
        <v>0</v>
      </c>
      <c r="I68" s="20">
        <f t="shared" si="31"/>
        <v>0</v>
      </c>
      <c r="J68" s="30"/>
      <c r="K68" s="30"/>
    </row>
    <row r="69" spans="1:11" ht="15" x14ac:dyDescent="0.25">
      <c r="A69" s="65"/>
      <c r="B69" s="66"/>
      <c r="C69" s="67"/>
      <c r="D69" s="14" t="s">
        <v>19</v>
      </c>
      <c r="E69" s="20">
        <f>SUM(F69:I69)</f>
        <v>332082.61550000001</v>
      </c>
      <c r="F69" s="20">
        <f>F56-F63</f>
        <v>86533.62904</v>
      </c>
      <c r="G69" s="20">
        <f>G56-G63</f>
        <v>95197.258459999997</v>
      </c>
      <c r="H69" s="20">
        <f t="shared" si="31"/>
        <v>75044.563999999998</v>
      </c>
      <c r="I69" s="20">
        <f t="shared" si="31"/>
        <v>75307.16399999999</v>
      </c>
      <c r="J69" s="31"/>
      <c r="K69" s="31"/>
    </row>
    <row r="70" spans="1:11" ht="15" x14ac:dyDescent="0.25">
      <c r="A70" s="68"/>
      <c r="B70" s="69"/>
      <c r="C70" s="70"/>
      <c r="D70" s="14" t="s">
        <v>7</v>
      </c>
      <c r="E70" s="20">
        <f>SUM(F70:I70)</f>
        <v>0</v>
      </c>
      <c r="F70" s="20">
        <f>F57-F64</f>
        <v>0</v>
      </c>
      <c r="G70" s="20">
        <f t="shared" si="31"/>
        <v>0</v>
      </c>
      <c r="H70" s="20">
        <f t="shared" si="31"/>
        <v>0</v>
      </c>
      <c r="I70" s="20">
        <f t="shared" si="31"/>
        <v>0</v>
      </c>
      <c r="J70" s="31"/>
      <c r="K70" s="31"/>
    </row>
    <row r="71" spans="1:11" ht="15" x14ac:dyDescent="0.25">
      <c r="A71" s="83" t="s">
        <v>6</v>
      </c>
      <c r="B71" s="83"/>
      <c r="C71" s="83"/>
      <c r="D71" s="83"/>
      <c r="E71" s="83"/>
      <c r="F71" s="83"/>
      <c r="G71" s="83"/>
      <c r="H71" s="83"/>
      <c r="I71" s="83"/>
      <c r="J71" s="31"/>
      <c r="K71" s="31"/>
    </row>
    <row r="72" spans="1:11" ht="15.75" x14ac:dyDescent="0.25">
      <c r="A72" s="62" t="s">
        <v>34</v>
      </c>
      <c r="B72" s="63"/>
      <c r="C72" s="64"/>
      <c r="D72" s="12" t="s">
        <v>3</v>
      </c>
      <c r="E72" s="19">
        <f>SUM(F72:I72)</f>
        <v>176952.30746999997</v>
      </c>
      <c r="F72" s="19">
        <f>SUM(F74:F77)</f>
        <v>44693.42383</v>
      </c>
      <c r="G72" s="19">
        <f>SUM(G73:G77)</f>
        <v>47008.585639999998</v>
      </c>
      <c r="H72" s="19">
        <f t="shared" ref="H72:I72" si="32">SUM(H73:H77)</f>
        <v>42503.848999999995</v>
      </c>
      <c r="I72" s="19">
        <f t="shared" si="32"/>
        <v>42746.448999999993</v>
      </c>
      <c r="J72" s="31"/>
      <c r="K72" s="31"/>
    </row>
    <row r="73" spans="1:11" ht="15" x14ac:dyDescent="0.25">
      <c r="A73" s="65"/>
      <c r="B73" s="66"/>
      <c r="C73" s="67"/>
      <c r="D73" s="14" t="s">
        <v>35</v>
      </c>
      <c r="E73" s="20">
        <f t="shared" ref="E73:E83" si="33">SUM(F73:I73)</f>
        <v>1629.6000000000001</v>
      </c>
      <c r="F73" s="20">
        <f>F10+F22+F35</f>
        <v>0</v>
      </c>
      <c r="G73" s="20">
        <f t="shared" ref="G73:I73" si="34">G10+G22+G35</f>
        <v>543.20000000000005</v>
      </c>
      <c r="H73" s="20">
        <f t="shared" si="34"/>
        <v>543.20000000000005</v>
      </c>
      <c r="I73" s="20">
        <f t="shared" si="34"/>
        <v>543.20000000000005</v>
      </c>
      <c r="J73" s="31"/>
      <c r="K73" s="31"/>
    </row>
    <row r="74" spans="1:11" ht="15.75" x14ac:dyDescent="0.25">
      <c r="A74" s="65"/>
      <c r="B74" s="66"/>
      <c r="C74" s="67"/>
      <c r="D74" s="14" t="s">
        <v>12</v>
      </c>
      <c r="E74" s="20">
        <f t="shared" si="33"/>
        <v>1151.6080400000001</v>
      </c>
      <c r="F74" s="20">
        <f>F23</f>
        <v>868.73</v>
      </c>
      <c r="G74" s="20">
        <f t="shared" ref="G74:I74" si="35">G11</f>
        <v>282.87804</v>
      </c>
      <c r="H74" s="20">
        <f t="shared" si="35"/>
        <v>0</v>
      </c>
      <c r="I74" s="20">
        <f t="shared" si="35"/>
        <v>0</v>
      </c>
      <c r="J74" s="30"/>
      <c r="K74" s="30"/>
    </row>
    <row r="75" spans="1:11" ht="15" x14ac:dyDescent="0.25">
      <c r="A75" s="65"/>
      <c r="B75" s="66"/>
      <c r="C75" s="67"/>
      <c r="D75" s="14" t="s">
        <v>18</v>
      </c>
      <c r="E75" s="20">
        <f t="shared" si="33"/>
        <v>0</v>
      </c>
      <c r="F75" s="20">
        <f t="shared" ref="F75:I75" si="36">F12</f>
        <v>0</v>
      </c>
      <c r="G75" s="20">
        <f t="shared" si="36"/>
        <v>0</v>
      </c>
      <c r="H75" s="20">
        <f t="shared" si="36"/>
        <v>0</v>
      </c>
      <c r="I75" s="20">
        <f t="shared" si="36"/>
        <v>0</v>
      </c>
      <c r="J75" s="31"/>
      <c r="K75" s="31"/>
    </row>
    <row r="76" spans="1:11" ht="15.75" x14ac:dyDescent="0.25">
      <c r="A76" s="65"/>
      <c r="B76" s="66"/>
      <c r="C76" s="67"/>
      <c r="D76" s="14" t="s">
        <v>19</v>
      </c>
      <c r="E76" s="20">
        <f t="shared" si="33"/>
        <v>174171.09943</v>
      </c>
      <c r="F76" s="20">
        <f>F13+F38</f>
        <v>43824.693829999997</v>
      </c>
      <c r="G76" s="20">
        <f>G13+G25+G38</f>
        <v>46182.507599999997</v>
      </c>
      <c r="H76" s="20">
        <f t="shared" ref="H76:I76" si="37">H13+H25+H38</f>
        <v>41960.648999999998</v>
      </c>
      <c r="I76" s="20">
        <f t="shared" si="37"/>
        <v>42203.248999999996</v>
      </c>
      <c r="J76" s="32"/>
      <c r="K76" s="32"/>
    </row>
    <row r="77" spans="1:11" ht="15" x14ac:dyDescent="0.25">
      <c r="A77" s="68"/>
      <c r="B77" s="69"/>
      <c r="C77" s="70"/>
      <c r="D77" s="14" t="s">
        <v>7</v>
      </c>
      <c r="E77" s="20">
        <f t="shared" si="33"/>
        <v>0</v>
      </c>
      <c r="F77" s="20">
        <f t="shared" ref="F77:I77" si="38">F14</f>
        <v>0</v>
      </c>
      <c r="G77" s="20">
        <f t="shared" si="38"/>
        <v>0</v>
      </c>
      <c r="H77" s="20">
        <f t="shared" si="38"/>
        <v>0</v>
      </c>
      <c r="I77" s="20">
        <f t="shared" si="38"/>
        <v>0</v>
      </c>
      <c r="J77" s="31"/>
      <c r="K77" s="31"/>
    </row>
    <row r="78" spans="1:11" ht="15.75" x14ac:dyDescent="0.25">
      <c r="A78" s="33" t="s">
        <v>30</v>
      </c>
      <c r="B78" s="34"/>
      <c r="C78" s="35"/>
      <c r="D78" s="12" t="s">
        <v>3</v>
      </c>
      <c r="E78" s="19">
        <f t="shared" si="33"/>
        <v>158394.56485000002</v>
      </c>
      <c r="F78" s="19">
        <f>SUM(F80:F83)</f>
        <v>42708.935210000003</v>
      </c>
      <c r="G78" s="19">
        <f t="shared" ref="G78:I78" si="39">SUM(G80:G83)</f>
        <v>49497.799639999997</v>
      </c>
      <c r="H78" s="19">
        <f t="shared" si="39"/>
        <v>33083.915000000001</v>
      </c>
      <c r="I78" s="19">
        <f t="shared" si="39"/>
        <v>33103.915000000001</v>
      </c>
    </row>
    <row r="79" spans="1:11" ht="15" x14ac:dyDescent="0.25">
      <c r="A79" s="36"/>
      <c r="B79" s="37"/>
      <c r="C79" s="38"/>
      <c r="D79" s="14" t="s">
        <v>35</v>
      </c>
      <c r="E79" s="20">
        <f t="shared" si="33"/>
        <v>0</v>
      </c>
      <c r="F79" s="21">
        <f>F16+F41</f>
        <v>0</v>
      </c>
      <c r="G79" s="21">
        <f t="shared" ref="G79:I79" si="40">G16+G41</f>
        <v>0</v>
      </c>
      <c r="H79" s="21">
        <f t="shared" si="40"/>
        <v>0</v>
      </c>
      <c r="I79" s="21">
        <f t="shared" si="40"/>
        <v>0</v>
      </c>
    </row>
    <row r="80" spans="1:11" ht="15" x14ac:dyDescent="0.25">
      <c r="A80" s="36"/>
      <c r="B80" s="37"/>
      <c r="C80" s="38"/>
      <c r="D80" s="14" t="s">
        <v>12</v>
      </c>
      <c r="E80" s="20">
        <f t="shared" si="33"/>
        <v>483.04878000000002</v>
      </c>
      <c r="F80" s="20">
        <f>F17+F42</f>
        <v>0</v>
      </c>
      <c r="G80" s="20">
        <f t="shared" ref="G80:I80" si="41">G17+G42</f>
        <v>483.04878000000002</v>
      </c>
      <c r="H80" s="20">
        <f t="shared" si="41"/>
        <v>0</v>
      </c>
      <c r="I80" s="20">
        <f t="shared" si="41"/>
        <v>0</v>
      </c>
    </row>
    <row r="81" spans="1:9" ht="15" x14ac:dyDescent="0.25">
      <c r="A81" s="36"/>
      <c r="B81" s="37"/>
      <c r="C81" s="38"/>
      <c r="D81" s="14" t="s">
        <v>18</v>
      </c>
      <c r="E81" s="20">
        <f t="shared" si="33"/>
        <v>0</v>
      </c>
      <c r="F81" s="20">
        <f t="shared" ref="F81:I81" si="42">F18+F43</f>
        <v>0</v>
      </c>
      <c r="G81" s="20">
        <f t="shared" si="42"/>
        <v>0</v>
      </c>
      <c r="H81" s="20">
        <f t="shared" si="42"/>
        <v>0</v>
      </c>
      <c r="I81" s="20">
        <f t="shared" si="42"/>
        <v>0</v>
      </c>
    </row>
    <row r="82" spans="1:9" ht="15" x14ac:dyDescent="0.25">
      <c r="A82" s="36"/>
      <c r="B82" s="37"/>
      <c r="C82" s="38"/>
      <c r="D82" s="14" t="s">
        <v>19</v>
      </c>
      <c r="E82" s="20">
        <f t="shared" si="33"/>
        <v>157911.51607000001</v>
      </c>
      <c r="F82" s="20">
        <f>F19+F44</f>
        <v>42708.935210000003</v>
      </c>
      <c r="G82" s="20">
        <f>G19+G44</f>
        <v>49014.75086</v>
      </c>
      <c r="H82" s="20">
        <f>H19+H44</f>
        <v>33083.915000000001</v>
      </c>
      <c r="I82" s="20">
        <f>I19+I44</f>
        <v>33103.915000000001</v>
      </c>
    </row>
    <row r="83" spans="1:9" ht="15" x14ac:dyDescent="0.25">
      <c r="A83" s="39"/>
      <c r="B83" s="40"/>
      <c r="C83" s="41"/>
      <c r="D83" s="14" t="s">
        <v>7</v>
      </c>
      <c r="E83" s="20">
        <f t="shared" si="33"/>
        <v>0</v>
      </c>
      <c r="F83" s="20">
        <f t="shared" ref="F83:I83" si="43">F20+F45</f>
        <v>0</v>
      </c>
      <c r="G83" s="20">
        <f t="shared" si="43"/>
        <v>0</v>
      </c>
      <c r="H83" s="20">
        <f t="shared" si="43"/>
        <v>0</v>
      </c>
      <c r="I83" s="20">
        <f t="shared" si="43"/>
        <v>0</v>
      </c>
    </row>
    <row r="84" spans="1:9" x14ac:dyDescent="0.25">
      <c r="E84" s="15"/>
      <c r="F84" s="15"/>
      <c r="G84" s="15"/>
      <c r="H84" s="15"/>
      <c r="I84" s="15"/>
    </row>
    <row r="85" spans="1:9" x14ac:dyDescent="0.25">
      <c r="E85" s="15"/>
      <c r="F85" s="15"/>
      <c r="G85" s="15"/>
      <c r="H85" s="15"/>
      <c r="I85" s="15"/>
    </row>
    <row r="86" spans="1:9" x14ac:dyDescent="0.25">
      <c r="E86" s="15"/>
      <c r="F86" s="15"/>
      <c r="G86" s="15"/>
      <c r="H86" s="15"/>
      <c r="I86" s="15"/>
    </row>
    <row r="87" spans="1:9" x14ac:dyDescent="0.25">
      <c r="E87" s="15"/>
      <c r="F87" s="15"/>
      <c r="G87" s="15"/>
      <c r="H87" s="15"/>
      <c r="I87" s="15"/>
    </row>
    <row r="88" spans="1:9" x14ac:dyDescent="0.25">
      <c r="I88" s="15"/>
    </row>
    <row r="89" spans="1:9" x14ac:dyDescent="0.25">
      <c r="I89" s="15"/>
    </row>
  </sheetData>
  <autoFilter ref="A7:T83"/>
  <mergeCells count="32">
    <mergeCell ref="J9:J20"/>
    <mergeCell ref="C40:C45"/>
    <mergeCell ref="C34:C39"/>
    <mergeCell ref="A33:I33"/>
    <mergeCell ref="C21:C26"/>
    <mergeCell ref="A9:A20"/>
    <mergeCell ref="B9:B20"/>
    <mergeCell ref="E5:E6"/>
    <mergeCell ref="A72:C77"/>
    <mergeCell ref="A58:I58"/>
    <mergeCell ref="A27:C32"/>
    <mergeCell ref="A71:I71"/>
    <mergeCell ref="A52:C57"/>
    <mergeCell ref="A59:C64"/>
    <mergeCell ref="A65:C70"/>
    <mergeCell ref="B46:C51"/>
    <mergeCell ref="A78:C83"/>
    <mergeCell ref="A2:I2"/>
    <mergeCell ref="A4:A6"/>
    <mergeCell ref="B4:B6"/>
    <mergeCell ref="C4:C6"/>
    <mergeCell ref="D4:D6"/>
    <mergeCell ref="A46:A51"/>
    <mergeCell ref="A21:A26"/>
    <mergeCell ref="B21:B26"/>
    <mergeCell ref="B34:B45"/>
    <mergeCell ref="A34:A45"/>
    <mergeCell ref="E4:I4"/>
    <mergeCell ref="C15:C20"/>
    <mergeCell ref="F5:I5"/>
    <mergeCell ref="A8:I8"/>
    <mergeCell ref="C9:C14"/>
  </mergeCells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rowBreaks count="1" manualBreakCount="1">
    <brk id="51" max="8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2018-12-28T08:31:23Z</dcterms:modified>
</cp:coreProperties>
</file>