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МУ Администрация\Отдел экономики\Муниципальные программы\ПРОГРАММЫ НА 2018\03 Профилактика правонарушений\МП\внес.изм\"/>
    </mc:Choice>
  </mc:AlternateContent>
  <bookViews>
    <workbookView xWindow="0" yWindow="0" windowWidth="28800" windowHeight="12435" tabRatio="827"/>
  </bookViews>
  <sheets>
    <sheet name="Программные мероприятия" sheetId="4" r:id="rId1"/>
    <sheet name="Лист1" sheetId="5" r:id="rId2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мероприятия'!$A$1:$I$58</definedName>
  </definedNames>
  <calcPr calcId="152511"/>
</workbook>
</file>

<file path=xl/calcChain.xml><?xml version="1.0" encoding="utf-8"?>
<calcChain xmlns="http://schemas.openxmlformats.org/spreadsheetml/2006/main">
  <c r="G25" i="4" l="1"/>
  <c r="F9" i="4" l="1"/>
  <c r="H9" i="4"/>
  <c r="I9" i="4"/>
  <c r="G9" i="4"/>
  <c r="E9" i="4" s="1"/>
  <c r="G21" i="4"/>
  <c r="G15" i="4"/>
  <c r="H15" i="4"/>
  <c r="I15" i="4"/>
  <c r="F15" i="4"/>
  <c r="E15" i="4" s="1"/>
  <c r="G12" i="4" l="1"/>
  <c r="G11" i="4"/>
  <c r="C3" i="5" l="1"/>
  <c r="C5" i="5"/>
  <c r="C6" i="5"/>
  <c r="C7" i="5"/>
  <c r="C4" i="5"/>
  <c r="C13" i="5"/>
  <c r="C18" i="5"/>
  <c r="C23" i="5"/>
  <c r="C28" i="5"/>
  <c r="G51" i="4"/>
  <c r="F29" i="4"/>
  <c r="F11" i="4"/>
  <c r="F49" i="4"/>
  <c r="F47" i="4"/>
  <c r="G57" i="4"/>
  <c r="F44" i="4"/>
  <c r="F43" i="4"/>
  <c r="F42" i="4"/>
  <c r="F32" i="4"/>
  <c r="F31" i="4"/>
  <c r="F30" i="4"/>
  <c r="E32" i="4"/>
  <c r="E28" i="4"/>
  <c r="I20" i="4" l="1"/>
  <c r="H20" i="4"/>
  <c r="I19" i="4"/>
  <c r="H19" i="4" s="1"/>
  <c r="G19" i="4" s="1"/>
  <c r="F19" i="4" s="1"/>
  <c r="E19" i="4" s="1"/>
  <c r="I18" i="4"/>
  <c r="H18" i="4"/>
  <c r="G18" i="4"/>
  <c r="F18" i="4" s="1"/>
  <c r="E18" i="4" s="1"/>
  <c r="I17" i="4"/>
  <c r="H17" i="4" s="1"/>
  <c r="G17" i="4" s="1"/>
  <c r="F17" i="4" s="1"/>
  <c r="E17" i="4" s="1"/>
  <c r="I16" i="4"/>
  <c r="H16" i="4"/>
  <c r="G16" i="4"/>
  <c r="F16" i="4" s="1"/>
  <c r="E16" i="4" s="1"/>
  <c r="G52" i="4"/>
  <c r="G32" i="4"/>
  <c r="E14" i="4"/>
  <c r="F13" i="4" l="1"/>
  <c r="G31" i="4"/>
  <c r="I11" i="4"/>
  <c r="H11" i="4"/>
  <c r="G29" i="4"/>
  <c r="H21" i="4"/>
  <c r="I21" i="4"/>
  <c r="E10" i="4"/>
  <c r="E29" i="4" l="1"/>
  <c r="G42" i="4"/>
  <c r="G44" i="4"/>
  <c r="E31" i="4"/>
  <c r="E54" i="4"/>
  <c r="E48" i="4"/>
  <c r="E41" i="4"/>
  <c r="E35" i="4"/>
  <c r="E22" i="4"/>
  <c r="F25" i="4" l="1"/>
  <c r="F21" i="4" s="1"/>
  <c r="F51" i="4"/>
  <c r="G56" i="4"/>
  <c r="H56" i="4"/>
  <c r="I56" i="4"/>
  <c r="F56" i="4"/>
  <c r="G50" i="4"/>
  <c r="H50" i="4"/>
  <c r="I50" i="4"/>
  <c r="F50" i="4"/>
  <c r="G30" i="4"/>
  <c r="H30" i="4"/>
  <c r="I30" i="4"/>
  <c r="F55" i="4"/>
  <c r="G43" i="4" l="1"/>
  <c r="E30" i="4"/>
  <c r="G27" i="4"/>
  <c r="E27" i="4" s="1"/>
  <c r="F57" i="4"/>
  <c r="H57" i="4"/>
  <c r="I57" i="4"/>
  <c r="F58" i="4"/>
  <c r="G58" i="4"/>
  <c r="H58" i="4"/>
  <c r="I58" i="4"/>
  <c r="G55" i="4"/>
  <c r="H55" i="4"/>
  <c r="I55" i="4"/>
  <c r="H51" i="4"/>
  <c r="I51" i="4"/>
  <c r="F52" i="4"/>
  <c r="H52" i="4"/>
  <c r="I52" i="4"/>
  <c r="G49" i="4"/>
  <c r="H49" i="4"/>
  <c r="I49" i="4"/>
  <c r="H31" i="4" l="1"/>
  <c r="H32" i="4"/>
  <c r="I32" i="4"/>
  <c r="H29" i="4"/>
  <c r="H27" i="4" s="1"/>
  <c r="I29" i="4"/>
  <c r="I31" i="4"/>
  <c r="E25" i="4"/>
  <c r="I27" i="4" l="1"/>
  <c r="F27" i="4" l="1"/>
  <c r="H44" i="4"/>
  <c r="I44" i="4"/>
  <c r="F53" i="4" l="1"/>
  <c r="G53" i="4"/>
  <c r="H53" i="4"/>
  <c r="I53" i="4"/>
  <c r="I42" i="4"/>
  <c r="I43" i="4"/>
  <c r="I45" i="4"/>
  <c r="G45" i="4" l="1"/>
  <c r="H43" i="4"/>
  <c r="H45" i="4" l="1"/>
  <c r="H42" i="4"/>
  <c r="F45" i="4"/>
  <c r="E55" i="4"/>
  <c r="E56" i="4" l="1"/>
  <c r="E57" i="4"/>
  <c r="E58" i="4"/>
  <c r="E52" i="4"/>
  <c r="E51" i="4"/>
  <c r="E50" i="4"/>
  <c r="E49" i="4"/>
  <c r="I47" i="4"/>
  <c r="H47" i="4"/>
  <c r="G47" i="4"/>
  <c r="G40" i="4"/>
  <c r="H40" i="4"/>
  <c r="I40" i="4"/>
  <c r="E43" i="4"/>
  <c r="E44" i="4"/>
  <c r="E45" i="4"/>
  <c r="E39" i="4"/>
  <c r="E38" i="4"/>
  <c r="E37" i="4"/>
  <c r="E36" i="4"/>
  <c r="I34" i="4"/>
  <c r="H34" i="4"/>
  <c r="G34" i="4"/>
  <c r="F34" i="4"/>
  <c r="E53" i="4" l="1"/>
  <c r="E47" i="4"/>
  <c r="E34" i="4"/>
  <c r="E23" i="4"/>
  <c r="E24" i="4"/>
  <c r="E26" i="4"/>
  <c r="E11" i="4"/>
  <c r="E12" i="4"/>
  <c r="F40" i="4" l="1"/>
  <c r="E40" i="4" s="1"/>
  <c r="E42" i="4"/>
  <c r="E13" i="4" l="1"/>
  <c r="E21" i="4" l="1"/>
</calcChain>
</file>

<file path=xl/sharedStrings.xml><?xml version="1.0" encoding="utf-8"?>
<sst xmlns="http://schemas.openxmlformats.org/spreadsheetml/2006/main" count="103" uniqueCount="45">
  <si>
    <t>всего</t>
  </si>
  <si>
    <t>2018 г.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</si>
  <si>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</si>
  <si>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</si>
  <si>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</si>
  <si>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</si>
  <si>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</si>
  <si>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</si>
  <si>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</si>
  <si>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2020 г.</t>
  </si>
  <si>
    <t>Таблица №2</t>
  </si>
  <si>
    <t>бюджет автономного округа</t>
  </si>
  <si>
    <t>бюджет района</t>
  </si>
  <si>
    <t xml:space="preserve">бюджет городского поселелния 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</si>
  <si>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</si>
  <si>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</si>
  <si>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</si>
  <si>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</si>
  <si>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</si>
  <si>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1.</t>
  </si>
  <si>
    <t xml:space="preserve">Перечень программных мероприятий </t>
  </si>
  <si>
    <t>Ответственный исполнитель / соисполнитель</t>
  </si>
  <si>
    <t xml:space="preserve">бюджет городского поселения </t>
  </si>
  <si>
    <t>Соисполнитель 1 (МКУ "Служба ЖКХ и благоустройства гп.Пойковский" )</t>
  </si>
  <si>
    <t>Ответственный исполнитель (МУ "Администрация гп.Пойковский")</t>
  </si>
  <si>
    <t>МУ «Администрация гп.Пойковский»/
Сектор гражданской защиты населения</t>
  </si>
  <si>
    <t xml:space="preserve">МУ «Администрация гп.Пойковский»/
МКУ «Служба ЖКХ и благоустройства   
гп.Пойковский»        
</t>
  </si>
  <si>
    <t>федеральный бюджет</t>
  </si>
  <si>
    <t>Охрана общественного порядка и профилактика правонарушений (№1-8)</t>
  </si>
  <si>
    <t>МУ "Администрация гп.Пойковский"/ Сектор муниципального контроля</t>
  </si>
  <si>
    <t>-</t>
  </si>
  <si>
    <t>Общий объем финансирования муниципальной программы, тыс.руб., в том числе:</t>
  </si>
  <si>
    <t>2017 год</t>
  </si>
  <si>
    <t>2018 год</t>
  </si>
  <si>
    <t>2019 год</t>
  </si>
  <si>
    <t>2020 год</t>
  </si>
  <si>
    <t>Федеральный бюджет</t>
  </si>
  <si>
    <t xml:space="preserve">Бюджет автономного округа </t>
  </si>
  <si>
    <t xml:space="preserve">2017 год </t>
  </si>
  <si>
    <t xml:space="preserve">2018 год </t>
  </si>
  <si>
    <t xml:space="preserve">2019 год </t>
  </si>
  <si>
    <t xml:space="preserve">2020 год </t>
  </si>
  <si>
    <t xml:space="preserve">Бюджет района </t>
  </si>
  <si>
    <t>Бюджет городского поселения</t>
  </si>
  <si>
    <t xml:space="preserve">Иные источники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</si>
</sst>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000\ _₽_-;\-* #,##0.0\ _₽_-;_-* &quot;-&quot;?\ _₽_-;_-@_-"/>
    <numFmt numFmtId="165" formatCode="#,##0.00000"/>
    <numFmt numFmtId="166" formatCode="0.00000"/>
    <numFmt numFmtId="167" formatCode="_-* #,##0.00000\ _₽_-;\-* #,##0.00000\ _₽_-;_-* &quot;-&quot;?????\ _₽_-;_-@_-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9">
    <xf numFmtId="0" fontId="0" fillId="0" borderId="0" xfId="0"/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2" borderId="1" xfId="0" applyFont="1" applyFill="1" applyBorder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0" borderId="1" xfId="0" applyNumberFormat="1" applyFont="1" applyBorder="1" applyAlignment="1" applyProtection="1">
      <alignment horizontal="right"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165" fontId="2" fillId="0" borderId="0" xfId="0" applyNumberFormat="1" applyFont="1" applyAlignment="1" applyProtection="1">
      <alignment vertical="top" wrapText="1"/>
    </xf>
    <xf numFmtId="49" fontId="2" fillId="2" borderId="0" xfId="0" applyNumberFormat="1" applyFont="1" applyFill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2" fillId="2" borderId="0" xfId="0" applyFont="1" applyFill="1" applyAlignment="1" applyProtection="1">
      <alignment vertical="top" wrapText="1"/>
    </xf>
    <xf numFmtId="166" fontId="2" fillId="0" borderId="1" xfId="0" applyNumberFormat="1" applyFont="1" applyBorder="1" applyAlignment="1" applyProtection="1">
      <alignment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0" fontId="5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7" fontId="2" fillId="0" borderId="0" xfId="0" applyNumberFormat="1" applyFont="1" applyAlignment="1" applyProtection="1">
      <alignment vertical="top" wrapText="1"/>
    </xf>
    <xf numFmtId="165" fontId="5" fillId="0" borderId="2" xfId="0" applyNumberFormat="1" applyFont="1" applyBorder="1" applyAlignment="1">
      <alignment horizontal="right" vertical="center" wrapText="1"/>
    </xf>
    <xf numFmtId="165" fontId="2" fillId="0" borderId="3" xfId="0" applyNumberFormat="1" applyFont="1" applyBorder="1" applyAlignment="1">
      <alignment horizontal="right" vertical="center" wrapText="1"/>
    </xf>
    <xf numFmtId="165" fontId="5" fillId="0" borderId="3" xfId="0" applyNumberFormat="1" applyFont="1" applyBorder="1" applyAlignment="1">
      <alignment horizontal="right" vertical="center" wrapText="1"/>
    </xf>
    <xf numFmtId="4" fontId="6" fillId="0" borderId="0" xfId="0" applyNumberFormat="1" applyFont="1"/>
    <xf numFmtId="167" fontId="5" fillId="0" borderId="0" xfId="0" applyNumberFormat="1" applyFont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0" fillId="0" borderId="1" xfId="0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60"/>
  <sheetViews>
    <sheetView tabSelected="1" topLeftCell="A4" zoomScale="70" zoomScaleNormal="70" workbookViewId="0">
      <pane ySplit="4" topLeftCell="A8" activePane="bottomLeft" state="frozen"/>
      <selection activeCell="A4" sqref="A4"/>
      <selection pane="bottomLeft" activeCell="G42" sqref="G42"/>
    </sheetView>
  </sheetViews>
  <sheetFormatPr defaultRowHeight="16.5" x14ac:dyDescent="0.2"/>
  <cols>
    <col min="1" max="1" width="6.5703125" style="2" bestFit="1" customWidth="1"/>
    <col min="2" max="2" width="50.28515625" style="3" customWidth="1"/>
    <col min="3" max="3" width="33.42578125" style="3" customWidth="1"/>
    <col min="4" max="4" width="20.7109375" style="3" customWidth="1"/>
    <col min="5" max="5" width="19.7109375" style="3" customWidth="1"/>
    <col min="6" max="6" width="18.28515625" style="18" bestFit="1" customWidth="1"/>
    <col min="7" max="8" width="18.28515625" style="3" bestFit="1" customWidth="1"/>
    <col min="9" max="9" width="19.28515625" style="3" customWidth="1"/>
    <col min="10" max="10" width="15.7109375" style="3" bestFit="1" customWidth="1"/>
    <col min="11" max="11" width="20" style="3" customWidth="1"/>
    <col min="12" max="12" width="17.140625" style="3" customWidth="1"/>
    <col min="13" max="16384" width="9.140625" style="3"/>
  </cols>
  <sheetData>
    <row r="1" spans="1:12" x14ac:dyDescent="0.2">
      <c r="B1" s="2"/>
      <c r="C1" s="2"/>
      <c r="D1" s="2"/>
      <c r="E1" s="2"/>
      <c r="F1" s="15"/>
      <c r="G1" s="2"/>
      <c r="H1" s="2"/>
      <c r="I1" s="2"/>
    </row>
    <row r="2" spans="1:12" x14ac:dyDescent="0.2">
      <c r="B2" s="2"/>
      <c r="C2" s="2"/>
      <c r="D2" s="2"/>
      <c r="E2" s="2"/>
      <c r="F2" s="15"/>
      <c r="G2" s="2"/>
      <c r="H2" s="36" t="s">
        <v>10</v>
      </c>
      <c r="I2" s="36"/>
    </row>
    <row r="3" spans="1:12" x14ac:dyDescent="0.2">
      <c r="B3" s="2"/>
      <c r="C3" s="2"/>
      <c r="D3" s="2"/>
      <c r="E3" s="2"/>
      <c r="F3" s="15"/>
      <c r="G3" s="2"/>
      <c r="H3" s="2"/>
      <c r="I3" s="2"/>
    </row>
    <row r="4" spans="1:12" x14ac:dyDescent="0.2">
      <c r="A4" s="36" t="s">
        <v>20</v>
      </c>
      <c r="B4" s="36"/>
      <c r="C4" s="36"/>
      <c r="D4" s="36"/>
      <c r="E4" s="36"/>
      <c r="F4" s="36"/>
      <c r="G4" s="36"/>
      <c r="H4" s="36"/>
      <c r="I4" s="36"/>
    </row>
    <row r="5" spans="1:12" x14ac:dyDescent="0.2">
      <c r="B5" s="2"/>
      <c r="C5" s="2"/>
      <c r="D5" s="2"/>
      <c r="E5" s="2"/>
      <c r="F5" s="15"/>
      <c r="G5" s="2"/>
      <c r="H5" s="2"/>
      <c r="I5" s="2"/>
    </row>
    <row r="6" spans="1:12" ht="34.5" customHeight="1" x14ac:dyDescent="0.2">
      <c r="A6" s="37" t="s">
        <v>3</v>
      </c>
      <c r="B6" s="37" t="s">
        <v>4</v>
      </c>
      <c r="C6" s="37" t="s">
        <v>21</v>
      </c>
      <c r="D6" s="37" t="s">
        <v>5</v>
      </c>
      <c r="E6" s="37" t="s">
        <v>6</v>
      </c>
      <c r="F6" s="37"/>
      <c r="G6" s="37"/>
      <c r="H6" s="37"/>
      <c r="I6" s="37"/>
    </row>
    <row r="7" spans="1:12" x14ac:dyDescent="0.2">
      <c r="A7" s="37"/>
      <c r="B7" s="37"/>
      <c r="C7" s="37"/>
      <c r="D7" s="37"/>
      <c r="E7" s="31" t="s">
        <v>7</v>
      </c>
      <c r="F7" s="16" t="s">
        <v>8</v>
      </c>
      <c r="G7" s="31" t="s">
        <v>1</v>
      </c>
      <c r="H7" s="31" t="s">
        <v>2</v>
      </c>
      <c r="I7" s="31" t="s">
        <v>9</v>
      </c>
    </row>
    <row r="8" spans="1:12" s="6" customFormat="1" ht="11.25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17">
        <v>6</v>
      </c>
      <c r="G8" s="5">
        <v>7</v>
      </c>
      <c r="H8" s="5">
        <v>8</v>
      </c>
      <c r="I8" s="5">
        <v>9</v>
      </c>
    </row>
    <row r="9" spans="1:12" ht="16.5" customHeight="1" x14ac:dyDescent="0.2">
      <c r="A9" s="37" t="s">
        <v>19</v>
      </c>
      <c r="B9" s="33" t="s">
        <v>28</v>
      </c>
      <c r="C9" s="35" t="s">
        <v>25</v>
      </c>
      <c r="D9" s="9" t="s">
        <v>0</v>
      </c>
      <c r="E9" s="10">
        <f>SUM(F9:I9)</f>
        <v>8752.0074199999981</v>
      </c>
      <c r="F9" s="11">
        <f>SUM(F10:F14)</f>
        <v>1527.1499999999999</v>
      </c>
      <c r="G9" s="11">
        <f>SUM(G10:G14)</f>
        <v>3852.1614199999995</v>
      </c>
      <c r="H9" s="11">
        <f t="shared" ref="H9:I9" si="0">SUM(H10:H14)</f>
        <v>1686.348</v>
      </c>
      <c r="I9" s="11">
        <f t="shared" si="0"/>
        <v>1686.348</v>
      </c>
    </row>
    <row r="10" spans="1:12" ht="34.5" customHeight="1" x14ac:dyDescent="0.2">
      <c r="A10" s="37"/>
      <c r="B10" s="33"/>
      <c r="C10" s="38"/>
      <c r="D10" s="30" t="s">
        <v>27</v>
      </c>
      <c r="E10" s="7">
        <f>SUM(F10:I10)</f>
        <v>0</v>
      </c>
      <c r="F10" s="8">
        <v>0</v>
      </c>
      <c r="G10" s="7">
        <v>0</v>
      </c>
      <c r="H10" s="7">
        <v>0</v>
      </c>
      <c r="I10" s="7">
        <v>0</v>
      </c>
    </row>
    <row r="11" spans="1:12" ht="49.5" x14ac:dyDescent="0.2">
      <c r="A11" s="37"/>
      <c r="B11" s="33"/>
      <c r="C11" s="38"/>
      <c r="D11" s="30" t="s">
        <v>11</v>
      </c>
      <c r="E11" s="7">
        <f t="shared" ref="E11:E26" si="1">SUM(F11:I11)</f>
        <v>3733.1439999999993</v>
      </c>
      <c r="F11" s="8">
        <f>33.6+699+410</f>
        <v>1142.5999999999999</v>
      </c>
      <c r="G11" s="8">
        <f>71.448+758.4+545.3-290.2-758.4-255.1</f>
        <v>71.447999999999894</v>
      </c>
      <c r="H11" s="7">
        <f>71.448+758.4+429.7</f>
        <v>1259.548</v>
      </c>
      <c r="I11" s="7">
        <f>71.448+758.4+429.7</f>
        <v>1259.548</v>
      </c>
      <c r="J11" s="14"/>
      <c r="K11" s="14"/>
      <c r="L11" s="14"/>
    </row>
    <row r="12" spans="1:12" x14ac:dyDescent="0.2">
      <c r="A12" s="37"/>
      <c r="B12" s="33"/>
      <c r="C12" s="38"/>
      <c r="D12" s="30" t="s">
        <v>12</v>
      </c>
      <c r="E12" s="7">
        <f>SUM(F12:I12)</f>
        <v>3932.3</v>
      </c>
      <c r="F12" s="8">
        <v>102.5</v>
      </c>
      <c r="G12" s="7">
        <f>268.8+-268.8+3292.2</f>
        <v>3292.2</v>
      </c>
      <c r="H12" s="7">
        <v>268.8</v>
      </c>
      <c r="I12" s="7">
        <v>268.8</v>
      </c>
      <c r="J12" s="14"/>
      <c r="K12" s="14"/>
      <c r="L12" s="14"/>
    </row>
    <row r="13" spans="1:12" ht="49.5" x14ac:dyDescent="0.2">
      <c r="A13" s="37"/>
      <c r="B13" s="33"/>
      <c r="C13" s="38"/>
      <c r="D13" s="1" t="s">
        <v>22</v>
      </c>
      <c r="E13" s="7">
        <f t="shared" si="1"/>
        <v>1037.56342</v>
      </c>
      <c r="F13" s="7">
        <f>92.9+14.4+174.75</f>
        <v>282.05</v>
      </c>
      <c r="G13" s="7">
        <v>439.51342</v>
      </c>
      <c r="H13" s="7">
        <v>158</v>
      </c>
      <c r="I13" s="7">
        <v>158</v>
      </c>
      <c r="J13" s="14"/>
      <c r="K13" s="14"/>
      <c r="L13" s="14"/>
    </row>
    <row r="14" spans="1:12" x14ac:dyDescent="0.2">
      <c r="A14" s="37"/>
      <c r="B14" s="33"/>
      <c r="C14" s="38"/>
      <c r="D14" s="30" t="s">
        <v>14</v>
      </c>
      <c r="E14" s="7">
        <f>SUM(F14:I14)</f>
        <v>49</v>
      </c>
      <c r="F14" s="8">
        <v>0</v>
      </c>
      <c r="G14" s="7">
        <v>49</v>
      </c>
      <c r="H14" s="7">
        <v>0</v>
      </c>
      <c r="I14" s="7">
        <v>0</v>
      </c>
      <c r="J14" s="14"/>
      <c r="K14" s="14"/>
      <c r="L14" s="14"/>
    </row>
    <row r="15" spans="1:12" x14ac:dyDescent="0.2">
      <c r="A15" s="37"/>
      <c r="B15" s="33"/>
      <c r="C15" s="35" t="s">
        <v>29</v>
      </c>
      <c r="D15" s="9" t="s">
        <v>0</v>
      </c>
      <c r="E15" s="10">
        <f>SUM(F15:I15)</f>
        <v>1</v>
      </c>
      <c r="F15" s="10">
        <f>SUM(F16:F20)</f>
        <v>0</v>
      </c>
      <c r="G15" s="10">
        <f>SUM(G16:G20)</f>
        <v>1</v>
      </c>
      <c r="H15" s="10">
        <f t="shared" ref="H15:I15" si="2">SUM(H16:H20)</f>
        <v>0</v>
      </c>
      <c r="I15" s="10">
        <f t="shared" si="2"/>
        <v>0</v>
      </c>
      <c r="J15" s="14"/>
      <c r="K15" s="14"/>
      <c r="L15" s="14"/>
    </row>
    <row r="16" spans="1:12" ht="33" customHeight="1" x14ac:dyDescent="0.2">
      <c r="A16" s="37"/>
      <c r="B16" s="33"/>
      <c r="C16" s="38"/>
      <c r="D16" s="30" t="s">
        <v>27</v>
      </c>
      <c r="E16" s="7">
        <f>-F16</f>
        <v>0</v>
      </c>
      <c r="F16" s="7">
        <f>-G16</f>
        <v>0</v>
      </c>
      <c r="G16" s="7">
        <f t="shared" ref="G16:I16" si="3">-H16</f>
        <v>0</v>
      </c>
      <c r="H16" s="7">
        <f t="shared" si="3"/>
        <v>0</v>
      </c>
      <c r="I16" s="7">
        <f t="shared" si="3"/>
        <v>0</v>
      </c>
      <c r="J16" s="14"/>
      <c r="K16" s="14"/>
      <c r="L16" s="14"/>
    </row>
    <row r="17" spans="1:13" ht="49.5" x14ac:dyDescent="0.2">
      <c r="A17" s="37"/>
      <c r="B17" s="33"/>
      <c r="C17" s="38"/>
      <c r="D17" s="30" t="s">
        <v>11</v>
      </c>
      <c r="E17" s="7">
        <f t="shared" ref="E17:F17" si="4">-F17</f>
        <v>0</v>
      </c>
      <c r="F17" s="7">
        <f t="shared" si="4"/>
        <v>0</v>
      </c>
      <c r="G17" s="7">
        <f t="shared" ref="G17:I17" si="5">-H17</f>
        <v>0</v>
      </c>
      <c r="H17" s="7">
        <f t="shared" si="5"/>
        <v>0</v>
      </c>
      <c r="I17" s="7">
        <f t="shared" si="5"/>
        <v>0</v>
      </c>
      <c r="J17" s="14"/>
      <c r="K17" s="14"/>
      <c r="L17" s="14"/>
    </row>
    <row r="18" spans="1:13" x14ac:dyDescent="0.2">
      <c r="A18" s="37"/>
      <c r="B18" s="33"/>
      <c r="C18" s="38"/>
      <c r="D18" s="30" t="s">
        <v>12</v>
      </c>
      <c r="E18" s="7">
        <f t="shared" ref="E18:I18" si="6">-F18</f>
        <v>0</v>
      </c>
      <c r="F18" s="7">
        <f t="shared" si="6"/>
        <v>0</v>
      </c>
      <c r="G18" s="7">
        <f t="shared" si="6"/>
        <v>0</v>
      </c>
      <c r="H18" s="7">
        <f t="shared" si="6"/>
        <v>0</v>
      </c>
      <c r="I18" s="7">
        <f t="shared" si="6"/>
        <v>0</v>
      </c>
      <c r="J18" s="14"/>
      <c r="K18" s="14"/>
      <c r="L18" s="14"/>
    </row>
    <row r="19" spans="1:13" ht="49.5" x14ac:dyDescent="0.2">
      <c r="A19" s="37"/>
      <c r="B19" s="33"/>
      <c r="C19" s="38"/>
      <c r="D19" s="1" t="s">
        <v>22</v>
      </c>
      <c r="E19" s="7">
        <f t="shared" ref="E19:I19" si="7">-F19</f>
        <v>0</v>
      </c>
      <c r="F19" s="7">
        <f t="shared" si="7"/>
        <v>0</v>
      </c>
      <c r="G19" s="7">
        <f t="shared" si="7"/>
        <v>0</v>
      </c>
      <c r="H19" s="7">
        <f t="shared" si="7"/>
        <v>0</v>
      </c>
      <c r="I19" s="7">
        <f t="shared" si="7"/>
        <v>0</v>
      </c>
      <c r="J19" s="14"/>
      <c r="K19" s="14"/>
      <c r="L19" s="14"/>
    </row>
    <row r="20" spans="1:13" x14ac:dyDescent="0.2">
      <c r="A20" s="37"/>
      <c r="B20" s="33"/>
      <c r="C20" s="38"/>
      <c r="D20" s="30" t="s">
        <v>14</v>
      </c>
      <c r="E20" s="19">
        <v>1</v>
      </c>
      <c r="F20" s="20" t="s">
        <v>30</v>
      </c>
      <c r="G20" s="19">
        <v>1</v>
      </c>
      <c r="H20" s="7">
        <f t="shared" ref="H20:I20" si="8">-I20</f>
        <v>0</v>
      </c>
      <c r="I20" s="7">
        <f t="shared" si="8"/>
        <v>0</v>
      </c>
    </row>
    <row r="21" spans="1:13" x14ac:dyDescent="0.2">
      <c r="A21" s="37"/>
      <c r="B21" s="33"/>
      <c r="C21" s="35" t="s">
        <v>26</v>
      </c>
      <c r="D21" s="9" t="s">
        <v>0</v>
      </c>
      <c r="E21" s="10">
        <f t="shared" si="1"/>
        <v>205</v>
      </c>
      <c r="F21" s="11">
        <f>SUM(F22:F26)</f>
        <v>67</v>
      </c>
      <c r="G21" s="11">
        <f>SUM(G22:G26)</f>
        <v>58</v>
      </c>
      <c r="H21" s="11">
        <f t="shared" ref="H21:I21" si="9">SUM(H22:H26)</f>
        <v>40</v>
      </c>
      <c r="I21" s="11">
        <f t="shared" si="9"/>
        <v>40</v>
      </c>
    </row>
    <row r="22" spans="1:13" ht="33" x14ac:dyDescent="0.2">
      <c r="A22" s="37"/>
      <c r="B22" s="33"/>
      <c r="C22" s="35"/>
      <c r="D22" s="30" t="s">
        <v>27</v>
      </c>
      <c r="E22" s="7">
        <f t="shared" si="1"/>
        <v>0</v>
      </c>
      <c r="F22" s="8">
        <v>0</v>
      </c>
      <c r="G22" s="7">
        <v>0</v>
      </c>
      <c r="H22" s="7">
        <v>0</v>
      </c>
      <c r="I22" s="7">
        <v>0</v>
      </c>
    </row>
    <row r="23" spans="1:13" ht="49.5" x14ac:dyDescent="0.2">
      <c r="A23" s="37"/>
      <c r="B23" s="33"/>
      <c r="C23" s="35"/>
      <c r="D23" s="30" t="s">
        <v>11</v>
      </c>
      <c r="E23" s="7">
        <f t="shared" si="1"/>
        <v>0</v>
      </c>
      <c r="F23" s="8">
        <v>0</v>
      </c>
      <c r="G23" s="8">
        <v>0</v>
      </c>
      <c r="H23" s="8">
        <v>0</v>
      </c>
      <c r="I23" s="7">
        <v>0</v>
      </c>
    </row>
    <row r="24" spans="1:13" x14ac:dyDescent="0.2">
      <c r="A24" s="37"/>
      <c r="B24" s="33"/>
      <c r="C24" s="35"/>
      <c r="D24" s="30" t="s">
        <v>12</v>
      </c>
      <c r="E24" s="7">
        <f t="shared" si="1"/>
        <v>0</v>
      </c>
      <c r="F24" s="8">
        <v>0</v>
      </c>
      <c r="G24" s="8">
        <v>0</v>
      </c>
      <c r="H24" s="8">
        <v>0</v>
      </c>
      <c r="I24" s="7">
        <v>0</v>
      </c>
    </row>
    <row r="25" spans="1:13" ht="49.5" x14ac:dyDescent="0.2">
      <c r="A25" s="37"/>
      <c r="B25" s="33"/>
      <c r="C25" s="35"/>
      <c r="D25" s="1" t="s">
        <v>22</v>
      </c>
      <c r="E25" s="7">
        <f>SUM(F25:I25)</f>
        <v>205</v>
      </c>
      <c r="F25" s="8">
        <f>7+30+30</f>
        <v>67</v>
      </c>
      <c r="G25" s="7">
        <f>40+38-20</f>
        <v>58</v>
      </c>
      <c r="H25" s="7">
        <v>40</v>
      </c>
      <c r="I25" s="7">
        <v>40</v>
      </c>
    </row>
    <row r="26" spans="1:13" x14ac:dyDescent="0.2">
      <c r="A26" s="37"/>
      <c r="B26" s="33"/>
      <c r="C26" s="35"/>
      <c r="D26" s="30" t="s">
        <v>14</v>
      </c>
      <c r="E26" s="7">
        <f t="shared" si="1"/>
        <v>0</v>
      </c>
      <c r="F26" s="8">
        <v>0</v>
      </c>
      <c r="G26" s="7">
        <v>0</v>
      </c>
      <c r="H26" s="7">
        <v>0</v>
      </c>
      <c r="I26" s="7">
        <v>0</v>
      </c>
    </row>
    <row r="27" spans="1:13" s="13" customFormat="1" ht="16.5" customHeight="1" x14ac:dyDescent="0.25">
      <c r="A27" s="34" t="s">
        <v>15</v>
      </c>
      <c r="B27" s="34"/>
      <c r="C27" s="34"/>
      <c r="D27" s="12" t="s">
        <v>0</v>
      </c>
      <c r="E27" s="10">
        <f t="shared" ref="E27:E32" si="10">SUM(F27:I27)</f>
        <v>8958.0074199999981</v>
      </c>
      <c r="F27" s="11">
        <f>SUM(F28:F32)</f>
        <v>1594.1499999999999</v>
      </c>
      <c r="G27" s="11">
        <f>SUM(G28:G32)</f>
        <v>3911.1614199999995</v>
      </c>
      <c r="H27" s="11">
        <f t="shared" ref="H27:I27" si="11">SUM(H28:H32)</f>
        <v>1726.348</v>
      </c>
      <c r="I27" s="11">
        <f t="shared" si="11"/>
        <v>1726.348</v>
      </c>
      <c r="L27" s="28"/>
      <c r="M27" s="29"/>
    </row>
    <row r="28" spans="1:13" s="13" customFormat="1" ht="30.75" customHeight="1" x14ac:dyDescent="0.2">
      <c r="A28" s="34"/>
      <c r="B28" s="34"/>
      <c r="C28" s="34"/>
      <c r="D28" s="9" t="s">
        <v>27</v>
      </c>
      <c r="E28" s="10">
        <f t="shared" si="10"/>
        <v>0</v>
      </c>
      <c r="F28" s="11">
        <v>0</v>
      </c>
      <c r="G28" s="10">
        <v>0</v>
      </c>
      <c r="H28" s="10">
        <v>0</v>
      </c>
      <c r="I28" s="10">
        <v>0</v>
      </c>
    </row>
    <row r="29" spans="1:13" s="13" customFormat="1" ht="49.5" x14ac:dyDescent="0.2">
      <c r="A29" s="34"/>
      <c r="B29" s="34"/>
      <c r="C29" s="34"/>
      <c r="D29" s="12" t="s">
        <v>11</v>
      </c>
      <c r="E29" s="10">
        <f t="shared" si="10"/>
        <v>3733.1439999999993</v>
      </c>
      <c r="F29" s="11">
        <f>F11+F23</f>
        <v>1142.5999999999999</v>
      </c>
      <c r="G29" s="11">
        <f>G11+G23</f>
        <v>71.447999999999894</v>
      </c>
      <c r="H29" s="11">
        <f>H11+H23</f>
        <v>1259.548</v>
      </c>
      <c r="I29" s="11">
        <f>I11+I23</f>
        <v>1259.548</v>
      </c>
    </row>
    <row r="30" spans="1:13" s="13" customFormat="1" x14ac:dyDescent="0.2">
      <c r="A30" s="34"/>
      <c r="B30" s="34"/>
      <c r="C30" s="34"/>
      <c r="D30" s="12" t="s">
        <v>12</v>
      </c>
      <c r="E30" s="10">
        <f t="shared" si="10"/>
        <v>3932.3</v>
      </c>
      <c r="F30" s="11">
        <f>F24+F12</f>
        <v>102.5</v>
      </c>
      <c r="G30" s="11">
        <f>G24+G12</f>
        <v>3292.2</v>
      </c>
      <c r="H30" s="11">
        <f>H24+H12</f>
        <v>268.8</v>
      </c>
      <c r="I30" s="11">
        <f>I24+I12</f>
        <v>268.8</v>
      </c>
    </row>
    <row r="31" spans="1:13" s="13" customFormat="1" ht="49.5" x14ac:dyDescent="0.2">
      <c r="A31" s="34"/>
      <c r="B31" s="34"/>
      <c r="C31" s="34"/>
      <c r="D31" s="12" t="s">
        <v>22</v>
      </c>
      <c r="E31" s="10">
        <f t="shared" si="10"/>
        <v>1242.56342</v>
      </c>
      <c r="F31" s="11">
        <f>F13+F25</f>
        <v>349.05</v>
      </c>
      <c r="G31" s="11">
        <f>G13+G25</f>
        <v>497.51342</v>
      </c>
      <c r="H31" s="11">
        <f>H13+H25</f>
        <v>198</v>
      </c>
      <c r="I31" s="11">
        <f>I13+I25</f>
        <v>198</v>
      </c>
    </row>
    <row r="32" spans="1:13" s="13" customFormat="1" ht="33" x14ac:dyDescent="0.2">
      <c r="A32" s="34"/>
      <c r="B32" s="34"/>
      <c r="C32" s="34"/>
      <c r="D32" s="12" t="s">
        <v>14</v>
      </c>
      <c r="E32" s="10">
        <f t="shared" si="10"/>
        <v>50</v>
      </c>
      <c r="F32" s="11">
        <f>F14+F26</f>
        <v>0</v>
      </c>
      <c r="G32" s="11">
        <f>G14+G26+G20</f>
        <v>50</v>
      </c>
      <c r="H32" s="11">
        <f>H14+H26</f>
        <v>0</v>
      </c>
      <c r="I32" s="11">
        <f>I14+I26</f>
        <v>0</v>
      </c>
    </row>
    <row r="33" spans="1:9" ht="16.5" customHeight="1" x14ac:dyDescent="0.2">
      <c r="A33" s="32" t="s">
        <v>16</v>
      </c>
      <c r="B33" s="32"/>
      <c r="C33" s="32"/>
      <c r="D33" s="4"/>
      <c r="E33" s="8"/>
      <c r="F33" s="8"/>
      <c r="G33" s="8"/>
      <c r="H33" s="8"/>
      <c r="I33" s="8"/>
    </row>
    <row r="34" spans="1:9" ht="16.5" customHeight="1" x14ac:dyDescent="0.2">
      <c r="A34" s="33" t="s">
        <v>17</v>
      </c>
      <c r="B34" s="33"/>
      <c r="C34" s="33"/>
      <c r="D34" s="12" t="s">
        <v>0</v>
      </c>
      <c r="E34" s="11">
        <f t="shared" ref="E34:E39" si="12">SUM(F34:I34)</f>
        <v>0</v>
      </c>
      <c r="F34" s="11">
        <f>SUM(F36:F39)</f>
        <v>0</v>
      </c>
      <c r="G34" s="11">
        <f>SUM(G36:G39)</f>
        <v>0</v>
      </c>
      <c r="H34" s="11">
        <f>SUM(H36:H39)</f>
        <v>0</v>
      </c>
      <c r="I34" s="11">
        <f>SUM(I36:I39)</f>
        <v>0</v>
      </c>
    </row>
    <row r="35" spans="1:9" ht="38.25" customHeight="1" x14ac:dyDescent="0.2">
      <c r="A35" s="33"/>
      <c r="B35" s="33"/>
      <c r="C35" s="33"/>
      <c r="D35" s="30" t="s">
        <v>27</v>
      </c>
      <c r="E35" s="7">
        <f t="shared" ref="E35" si="13">SUM(F35:I35)</f>
        <v>0</v>
      </c>
      <c r="F35" s="8">
        <v>0</v>
      </c>
      <c r="G35" s="7">
        <v>0</v>
      </c>
      <c r="H35" s="7">
        <v>0</v>
      </c>
      <c r="I35" s="7">
        <v>0</v>
      </c>
    </row>
    <row r="36" spans="1:9" ht="49.5" x14ac:dyDescent="0.2">
      <c r="A36" s="33"/>
      <c r="B36" s="33"/>
      <c r="C36" s="33"/>
      <c r="D36" s="1" t="s">
        <v>11</v>
      </c>
      <c r="E36" s="8">
        <f t="shared" si="12"/>
        <v>0</v>
      </c>
      <c r="F36" s="8">
        <v>0</v>
      </c>
      <c r="G36" s="8">
        <v>0</v>
      </c>
      <c r="H36" s="8">
        <v>0</v>
      </c>
      <c r="I36" s="8">
        <v>0</v>
      </c>
    </row>
    <row r="37" spans="1:9" x14ac:dyDescent="0.2">
      <c r="A37" s="33"/>
      <c r="B37" s="33"/>
      <c r="C37" s="33"/>
      <c r="D37" s="1" t="s">
        <v>12</v>
      </c>
      <c r="E37" s="8">
        <f t="shared" si="12"/>
        <v>0</v>
      </c>
      <c r="F37" s="8">
        <v>0</v>
      </c>
      <c r="G37" s="8">
        <v>0</v>
      </c>
      <c r="H37" s="8">
        <v>0</v>
      </c>
      <c r="I37" s="8">
        <v>0</v>
      </c>
    </row>
    <row r="38" spans="1:9" ht="49.5" x14ac:dyDescent="0.2">
      <c r="A38" s="33"/>
      <c r="B38" s="33"/>
      <c r="C38" s="33"/>
      <c r="D38" s="1" t="s">
        <v>22</v>
      </c>
      <c r="E38" s="8">
        <f t="shared" si="12"/>
        <v>0</v>
      </c>
      <c r="F38" s="8">
        <v>0</v>
      </c>
      <c r="G38" s="8">
        <v>0</v>
      </c>
      <c r="H38" s="8">
        <v>0</v>
      </c>
      <c r="I38" s="8">
        <v>0</v>
      </c>
    </row>
    <row r="39" spans="1:9" x14ac:dyDescent="0.2">
      <c r="A39" s="33"/>
      <c r="B39" s="33"/>
      <c r="C39" s="33"/>
      <c r="D39" s="1" t="s">
        <v>14</v>
      </c>
      <c r="E39" s="8">
        <f t="shared" si="12"/>
        <v>0</v>
      </c>
      <c r="F39" s="8">
        <v>0</v>
      </c>
      <c r="G39" s="8">
        <v>0</v>
      </c>
      <c r="H39" s="8">
        <v>0</v>
      </c>
      <c r="I39" s="8">
        <v>0</v>
      </c>
    </row>
    <row r="40" spans="1:9" ht="16.5" customHeight="1" x14ac:dyDescent="0.2">
      <c r="A40" s="33" t="s">
        <v>18</v>
      </c>
      <c r="B40" s="33"/>
      <c r="C40" s="33"/>
      <c r="D40" s="12" t="s">
        <v>0</v>
      </c>
      <c r="E40" s="11">
        <f t="shared" ref="E40:E45" si="14">SUM(F40:I40)</f>
        <v>8958.0074199999981</v>
      </c>
      <c r="F40" s="11">
        <f>SUM(F42:F45)</f>
        <v>1594.1499999999999</v>
      </c>
      <c r="G40" s="11">
        <f>SUM(G42:G45)</f>
        <v>3911.1614199999995</v>
      </c>
      <c r="H40" s="11">
        <f>SUM(H42:H45)</f>
        <v>1726.348</v>
      </c>
      <c r="I40" s="11">
        <f>SUM(I42:I45)</f>
        <v>1726.348</v>
      </c>
    </row>
    <row r="41" spans="1:9" ht="32.25" customHeight="1" x14ac:dyDescent="0.2">
      <c r="A41" s="33"/>
      <c r="B41" s="33"/>
      <c r="C41" s="33"/>
      <c r="D41" s="30" t="s">
        <v>27</v>
      </c>
      <c r="E41" s="7">
        <f t="shared" ref="E41" si="15">SUM(F41:I41)</f>
        <v>0</v>
      </c>
      <c r="F41" s="8">
        <v>0</v>
      </c>
      <c r="G41" s="7">
        <v>0</v>
      </c>
      <c r="H41" s="7">
        <v>0</v>
      </c>
      <c r="I41" s="7">
        <v>0</v>
      </c>
    </row>
    <row r="42" spans="1:9" ht="49.5" x14ac:dyDescent="0.2">
      <c r="A42" s="33"/>
      <c r="B42" s="33"/>
      <c r="C42" s="33"/>
      <c r="D42" s="1" t="s">
        <v>11</v>
      </c>
      <c r="E42" s="8">
        <f t="shared" si="14"/>
        <v>3733.1439999999993</v>
      </c>
      <c r="F42" s="8">
        <f t="shared" ref="F42:G44" si="16">F29</f>
        <v>1142.5999999999999</v>
      </c>
      <c r="G42" s="8">
        <f t="shared" si="16"/>
        <v>71.447999999999894</v>
      </c>
      <c r="H42" s="8">
        <f t="shared" ref="H42:I42" si="17">H29</f>
        <v>1259.548</v>
      </c>
      <c r="I42" s="8">
        <f t="shared" si="17"/>
        <v>1259.548</v>
      </c>
    </row>
    <row r="43" spans="1:9" x14ac:dyDescent="0.2">
      <c r="A43" s="33"/>
      <c r="B43" s="33"/>
      <c r="C43" s="33"/>
      <c r="D43" s="1" t="s">
        <v>12</v>
      </c>
      <c r="E43" s="8">
        <f t="shared" si="14"/>
        <v>3932.3</v>
      </c>
      <c r="F43" s="8">
        <f t="shared" si="16"/>
        <v>102.5</v>
      </c>
      <c r="G43" s="8">
        <f t="shared" si="16"/>
        <v>3292.2</v>
      </c>
      <c r="H43" s="8">
        <f t="shared" ref="H43:I43" si="18">H30</f>
        <v>268.8</v>
      </c>
      <c r="I43" s="8">
        <f t="shared" si="18"/>
        <v>268.8</v>
      </c>
    </row>
    <row r="44" spans="1:9" ht="49.5" x14ac:dyDescent="0.2">
      <c r="A44" s="33"/>
      <c r="B44" s="33"/>
      <c r="C44" s="33"/>
      <c r="D44" s="1" t="s">
        <v>22</v>
      </c>
      <c r="E44" s="8">
        <f t="shared" si="14"/>
        <v>1242.56342</v>
      </c>
      <c r="F44" s="8">
        <f t="shared" si="16"/>
        <v>349.05</v>
      </c>
      <c r="G44" s="8">
        <f t="shared" si="16"/>
        <v>497.51342</v>
      </c>
      <c r="H44" s="8">
        <f t="shared" ref="H44:I44" si="19">H31</f>
        <v>198</v>
      </c>
      <c r="I44" s="8">
        <f t="shared" si="19"/>
        <v>198</v>
      </c>
    </row>
    <row r="45" spans="1:9" x14ac:dyDescent="0.2">
      <c r="A45" s="33"/>
      <c r="B45" s="33"/>
      <c r="C45" s="33"/>
      <c r="D45" s="1" t="s">
        <v>14</v>
      </c>
      <c r="E45" s="8">
        <f t="shared" si="14"/>
        <v>50</v>
      </c>
      <c r="F45" s="8">
        <f t="shared" ref="F45:I45" si="20">F32</f>
        <v>0</v>
      </c>
      <c r="G45" s="8">
        <f t="shared" si="20"/>
        <v>50</v>
      </c>
      <c r="H45" s="8">
        <f t="shared" si="20"/>
        <v>0</v>
      </c>
      <c r="I45" s="8">
        <f t="shared" si="20"/>
        <v>0</v>
      </c>
    </row>
    <row r="46" spans="1:9" ht="16.5" customHeight="1" x14ac:dyDescent="0.2">
      <c r="A46" s="32" t="s">
        <v>16</v>
      </c>
      <c r="B46" s="32"/>
      <c r="C46" s="32"/>
      <c r="D46" s="4"/>
      <c r="E46" s="8"/>
      <c r="F46" s="8"/>
      <c r="G46" s="8"/>
      <c r="H46" s="8"/>
      <c r="I46" s="8"/>
    </row>
    <row r="47" spans="1:9" ht="16.5" customHeight="1" x14ac:dyDescent="0.2">
      <c r="A47" s="33" t="s">
        <v>24</v>
      </c>
      <c r="B47" s="33"/>
      <c r="C47" s="33"/>
      <c r="D47" s="12" t="s">
        <v>0</v>
      </c>
      <c r="E47" s="11">
        <f t="shared" ref="E47:E52" si="21">SUM(F47:I47)</f>
        <v>8753.0074199999981</v>
      </c>
      <c r="F47" s="11">
        <f>SUM(F49:F52)</f>
        <v>1527.1499999999999</v>
      </c>
      <c r="G47" s="11">
        <f>SUM(G49:G52)</f>
        <v>3853.1614199999995</v>
      </c>
      <c r="H47" s="11">
        <f>SUM(H49:H52)</f>
        <v>1686.348</v>
      </c>
      <c r="I47" s="11">
        <f>SUM(I49:I52)</f>
        <v>1686.348</v>
      </c>
    </row>
    <row r="48" spans="1:9" ht="32.25" customHeight="1" x14ac:dyDescent="0.2">
      <c r="A48" s="33"/>
      <c r="B48" s="33"/>
      <c r="C48" s="33"/>
      <c r="D48" s="30" t="s">
        <v>27</v>
      </c>
      <c r="E48" s="7">
        <f t="shared" ref="E48" si="22">SUM(F48:I48)</f>
        <v>0</v>
      </c>
      <c r="F48" s="8">
        <v>0</v>
      </c>
      <c r="G48" s="7">
        <v>0</v>
      </c>
      <c r="H48" s="7">
        <v>0</v>
      </c>
      <c r="I48" s="7">
        <v>0</v>
      </c>
    </row>
    <row r="49" spans="1:9" ht="49.5" x14ac:dyDescent="0.2">
      <c r="A49" s="33"/>
      <c r="B49" s="33"/>
      <c r="C49" s="33"/>
      <c r="D49" s="1" t="s">
        <v>11</v>
      </c>
      <c r="E49" s="8">
        <f t="shared" si="21"/>
        <v>3733.1439999999993</v>
      </c>
      <c r="F49" s="8">
        <f>F11</f>
        <v>1142.5999999999999</v>
      </c>
      <c r="G49" s="8">
        <f t="shared" ref="F49:I51" si="23">G11</f>
        <v>71.447999999999894</v>
      </c>
      <c r="H49" s="8">
        <f t="shared" si="23"/>
        <v>1259.548</v>
      </c>
      <c r="I49" s="8">
        <f t="shared" si="23"/>
        <v>1259.548</v>
      </c>
    </row>
    <row r="50" spans="1:9" x14ac:dyDescent="0.2">
      <c r="A50" s="33"/>
      <c r="B50" s="33"/>
      <c r="C50" s="33"/>
      <c r="D50" s="1" t="s">
        <v>12</v>
      </c>
      <c r="E50" s="8">
        <f t="shared" si="21"/>
        <v>3932.3</v>
      </c>
      <c r="F50" s="8">
        <f t="shared" si="23"/>
        <v>102.5</v>
      </c>
      <c r="G50" s="8">
        <f t="shared" si="23"/>
        <v>3292.2</v>
      </c>
      <c r="H50" s="8">
        <f t="shared" si="23"/>
        <v>268.8</v>
      </c>
      <c r="I50" s="8">
        <f t="shared" si="23"/>
        <v>268.8</v>
      </c>
    </row>
    <row r="51" spans="1:9" ht="49.5" x14ac:dyDescent="0.2">
      <c r="A51" s="33"/>
      <c r="B51" s="33"/>
      <c r="C51" s="33"/>
      <c r="D51" s="1" t="s">
        <v>22</v>
      </c>
      <c r="E51" s="8">
        <f t="shared" si="21"/>
        <v>1037.56342</v>
      </c>
      <c r="F51" s="8">
        <f t="shared" si="23"/>
        <v>282.05</v>
      </c>
      <c r="G51" s="8">
        <f>G13</f>
        <v>439.51342</v>
      </c>
      <c r="H51" s="8">
        <f t="shared" si="23"/>
        <v>158</v>
      </c>
      <c r="I51" s="8">
        <f t="shared" si="23"/>
        <v>158</v>
      </c>
    </row>
    <row r="52" spans="1:9" x14ac:dyDescent="0.2">
      <c r="A52" s="33"/>
      <c r="B52" s="33"/>
      <c r="C52" s="33"/>
      <c r="D52" s="1" t="s">
        <v>14</v>
      </c>
      <c r="E52" s="8">
        <f t="shared" si="21"/>
        <v>50</v>
      </c>
      <c r="F52" s="8">
        <f>F14</f>
        <v>0</v>
      </c>
      <c r="G52" s="8">
        <f>G14+G20</f>
        <v>50</v>
      </c>
      <c r="H52" s="8">
        <f>H14</f>
        <v>0</v>
      </c>
      <c r="I52" s="8">
        <f>I14</f>
        <v>0</v>
      </c>
    </row>
    <row r="53" spans="1:9" ht="16.5" customHeight="1" x14ac:dyDescent="0.2">
      <c r="A53" s="33" t="s">
        <v>23</v>
      </c>
      <c r="B53" s="33"/>
      <c r="C53" s="33"/>
      <c r="D53" s="12" t="s">
        <v>0</v>
      </c>
      <c r="E53" s="11">
        <f>SUM(E55:E58)</f>
        <v>205</v>
      </c>
      <c r="F53" s="11">
        <f>SUM(F55:F58)</f>
        <v>67</v>
      </c>
      <c r="G53" s="11">
        <f>SUM(G55:G58)</f>
        <v>58</v>
      </c>
      <c r="H53" s="11">
        <f>SUM(H55:H58)</f>
        <v>40</v>
      </c>
      <c r="I53" s="11">
        <f>SUM(I55:I58)</f>
        <v>40</v>
      </c>
    </row>
    <row r="54" spans="1:9" ht="33.75" customHeight="1" x14ac:dyDescent="0.2">
      <c r="A54" s="33"/>
      <c r="B54" s="33"/>
      <c r="C54" s="33"/>
      <c r="D54" s="30" t="s">
        <v>27</v>
      </c>
      <c r="E54" s="7">
        <f t="shared" ref="E54" si="24">SUM(F54:I54)</f>
        <v>0</v>
      </c>
      <c r="F54" s="8">
        <v>0</v>
      </c>
      <c r="G54" s="7">
        <v>0</v>
      </c>
      <c r="H54" s="7">
        <v>0</v>
      </c>
      <c r="I54" s="7">
        <v>0</v>
      </c>
    </row>
    <row r="55" spans="1:9" ht="49.5" x14ac:dyDescent="0.2">
      <c r="A55" s="33"/>
      <c r="B55" s="33"/>
      <c r="C55" s="33"/>
      <c r="D55" s="1" t="s">
        <v>11</v>
      </c>
      <c r="E55" s="8">
        <f>SUM(F55:I55)</f>
        <v>0</v>
      </c>
      <c r="F55" s="8">
        <f>F23</f>
        <v>0</v>
      </c>
      <c r="G55" s="8">
        <f t="shared" ref="G55:I55" si="25">G23</f>
        <v>0</v>
      </c>
      <c r="H55" s="8">
        <f t="shared" si="25"/>
        <v>0</v>
      </c>
      <c r="I55" s="8">
        <f t="shared" si="25"/>
        <v>0</v>
      </c>
    </row>
    <row r="56" spans="1:9" x14ac:dyDescent="0.2">
      <c r="A56" s="33"/>
      <c r="B56" s="33"/>
      <c r="C56" s="33"/>
      <c r="D56" s="1" t="s">
        <v>12</v>
      </c>
      <c r="E56" s="8">
        <f>SUM(F56:I56)</f>
        <v>0</v>
      </c>
      <c r="F56" s="8">
        <f>F24</f>
        <v>0</v>
      </c>
      <c r="G56" s="8">
        <f t="shared" ref="G56:I56" si="26">G24</f>
        <v>0</v>
      </c>
      <c r="H56" s="8">
        <f t="shared" si="26"/>
        <v>0</v>
      </c>
      <c r="I56" s="8">
        <f t="shared" si="26"/>
        <v>0</v>
      </c>
    </row>
    <row r="57" spans="1:9" ht="49.5" x14ac:dyDescent="0.2">
      <c r="A57" s="33"/>
      <c r="B57" s="33"/>
      <c r="C57" s="33"/>
      <c r="D57" s="1" t="s">
        <v>13</v>
      </c>
      <c r="E57" s="8">
        <f>SUM(F57:I57)</f>
        <v>205</v>
      </c>
      <c r="F57" s="8">
        <f t="shared" ref="F57:I57" si="27">F25</f>
        <v>67</v>
      </c>
      <c r="G57" s="8">
        <f>G25</f>
        <v>58</v>
      </c>
      <c r="H57" s="8">
        <f t="shared" si="27"/>
        <v>40</v>
      </c>
      <c r="I57" s="8">
        <f t="shared" si="27"/>
        <v>40</v>
      </c>
    </row>
    <row r="58" spans="1:9" x14ac:dyDescent="0.2">
      <c r="A58" s="33"/>
      <c r="B58" s="33"/>
      <c r="C58" s="33"/>
      <c r="D58" s="1" t="s">
        <v>14</v>
      </c>
      <c r="E58" s="8">
        <f>SUM(F58:I58)</f>
        <v>0</v>
      </c>
      <c r="F58" s="8">
        <f t="shared" ref="F58:I58" si="28">F26</f>
        <v>0</v>
      </c>
      <c r="G58" s="8">
        <f t="shared" si="28"/>
        <v>0</v>
      </c>
      <c r="H58" s="8">
        <f t="shared" si="28"/>
        <v>0</v>
      </c>
      <c r="I58" s="8">
        <f t="shared" si="28"/>
        <v>0</v>
      </c>
    </row>
    <row r="60" spans="1:9" x14ac:dyDescent="0.2">
      <c r="E60" s="24"/>
    </row>
  </sheetData>
  <mergeCells count="19">
    <mergeCell ref="C21:C26"/>
    <mergeCell ref="H2:I2"/>
    <mergeCell ref="E6:I6"/>
    <mergeCell ref="A6:A7"/>
    <mergeCell ref="B6:B7"/>
    <mergeCell ref="C6:C7"/>
    <mergeCell ref="D6:D7"/>
    <mergeCell ref="A4:I4"/>
    <mergeCell ref="A9:A26"/>
    <mergeCell ref="B9:B26"/>
    <mergeCell ref="C9:C14"/>
    <mergeCell ref="C15:C20"/>
    <mergeCell ref="A46:C46"/>
    <mergeCell ref="A47:C52"/>
    <mergeCell ref="A53:C58"/>
    <mergeCell ref="A27:C32"/>
    <mergeCell ref="A33:C33"/>
    <mergeCell ref="A34:C39"/>
    <mergeCell ref="A40:C45"/>
  </mergeCells>
  <pageMargins left="1.1811023622047245" right="0.39370078740157483" top="0.47244094488188981" bottom="0.47244094488188981" header="0.31496062992125984" footer="0.31496062992125984"/>
  <pageSetup paperSize="9" scale="60" fitToHeight="0" orientation="landscape" r:id="rId1"/>
  <rowBreaks count="1" manualBreakCount="1">
    <brk id="3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2"/>
  <sheetViews>
    <sheetView workbookViewId="0">
      <selection activeCell="C3" sqref="C3:C32"/>
    </sheetView>
  </sheetViews>
  <sheetFormatPr defaultRowHeight="16.5" x14ac:dyDescent="0.2"/>
  <cols>
    <col min="1" max="1" width="6.5703125" style="2" bestFit="1" customWidth="1"/>
    <col min="2" max="2" width="50.28515625" style="3" customWidth="1"/>
    <col min="3" max="3" width="33.42578125" style="3" customWidth="1"/>
    <col min="4" max="4" width="20.7109375" style="3" customWidth="1"/>
    <col min="5" max="5" width="19.7109375" style="3" customWidth="1"/>
    <col min="6" max="6" width="18.28515625" style="18" bestFit="1" customWidth="1"/>
    <col min="7" max="8" width="18.28515625" style="3" bestFit="1" customWidth="1"/>
    <col min="9" max="9" width="19.28515625" style="3" customWidth="1"/>
    <col min="10" max="11" width="15.7109375" style="3" bestFit="1" customWidth="1"/>
    <col min="12" max="16384" width="9.140625" style="3"/>
  </cols>
  <sheetData>
    <row r="2" spans="2:3" ht="17.25" thickBot="1" x14ac:dyDescent="0.25"/>
    <row r="3" spans="2:3" ht="50.25" thickBot="1" x14ac:dyDescent="0.25">
      <c r="B3" s="21" t="s">
        <v>31</v>
      </c>
      <c r="C3" s="25">
        <f>SUM(C4:C7)</f>
        <v>8966.6137199999994</v>
      </c>
    </row>
    <row r="4" spans="2:3" ht="17.25" thickBot="1" x14ac:dyDescent="0.25">
      <c r="B4" s="22" t="s">
        <v>32</v>
      </c>
      <c r="C4" s="26">
        <f>C9+C14+C19+C24+C29</f>
        <v>1594.1499999999999</v>
      </c>
    </row>
    <row r="5" spans="2:3" ht="17.25" thickBot="1" x14ac:dyDescent="0.25">
      <c r="B5" s="22" t="s">
        <v>33</v>
      </c>
      <c r="C5" s="26">
        <f>C10+C15+C20+C25+C30</f>
        <v>3919.7677199999998</v>
      </c>
    </row>
    <row r="6" spans="2:3" ht="17.25" thickBot="1" x14ac:dyDescent="0.25">
      <c r="B6" s="22" t="s">
        <v>34</v>
      </c>
      <c r="C6" s="26">
        <f t="shared" ref="C6:C7" si="0">C11+C16+C21+C26+C31</f>
        <v>1726.348</v>
      </c>
    </row>
    <row r="7" spans="2:3" ht="17.25" thickBot="1" x14ac:dyDescent="0.25">
      <c r="B7" s="22" t="s">
        <v>35</v>
      </c>
      <c r="C7" s="26">
        <f t="shared" si="0"/>
        <v>1726.348</v>
      </c>
    </row>
    <row r="8" spans="2:3" ht="17.25" thickBot="1" x14ac:dyDescent="0.25">
      <c r="B8" s="23" t="s">
        <v>36</v>
      </c>
      <c r="C8" s="27">
        <v>0</v>
      </c>
    </row>
    <row r="9" spans="2:3" ht="17.25" thickBot="1" x14ac:dyDescent="0.25">
      <c r="B9" s="22" t="s">
        <v>32</v>
      </c>
      <c r="C9" s="26">
        <v>0</v>
      </c>
    </row>
    <row r="10" spans="2:3" ht="17.25" thickBot="1" x14ac:dyDescent="0.25">
      <c r="B10" s="22" t="s">
        <v>33</v>
      </c>
      <c r="C10" s="26">
        <v>0</v>
      </c>
    </row>
    <row r="11" spans="2:3" ht="17.25" thickBot="1" x14ac:dyDescent="0.25">
      <c r="B11" s="22" t="s">
        <v>34</v>
      </c>
      <c r="C11" s="26">
        <v>0</v>
      </c>
    </row>
    <row r="12" spans="2:3" ht="17.25" thickBot="1" x14ac:dyDescent="0.25">
      <c r="B12" s="22" t="s">
        <v>35</v>
      </c>
      <c r="C12" s="26">
        <v>0</v>
      </c>
    </row>
    <row r="13" spans="2:3" ht="17.25" thickBot="1" x14ac:dyDescent="0.25">
      <c r="B13" s="23" t="s">
        <v>37</v>
      </c>
      <c r="C13" s="27">
        <f>SUM(C14:C17)</f>
        <v>3733.1440000000002</v>
      </c>
    </row>
    <row r="14" spans="2:3" ht="17.25" thickBot="1" x14ac:dyDescent="0.25">
      <c r="B14" s="22" t="s">
        <v>38</v>
      </c>
      <c r="C14" s="26">
        <v>1142.5999999999999</v>
      </c>
    </row>
    <row r="15" spans="2:3" ht="17.25" thickBot="1" x14ac:dyDescent="0.25">
      <c r="B15" s="22" t="s">
        <v>39</v>
      </c>
      <c r="C15" s="26">
        <v>71.447999999999993</v>
      </c>
    </row>
    <row r="16" spans="2:3" ht="17.25" thickBot="1" x14ac:dyDescent="0.25">
      <c r="B16" s="22" t="s">
        <v>40</v>
      </c>
      <c r="C16" s="26">
        <v>1259.548</v>
      </c>
    </row>
    <row r="17" spans="2:3" ht="17.25" thickBot="1" x14ac:dyDescent="0.25">
      <c r="B17" s="22" t="s">
        <v>41</v>
      </c>
      <c r="C17" s="26">
        <v>1259.548</v>
      </c>
    </row>
    <row r="18" spans="2:3" ht="17.25" thickBot="1" x14ac:dyDescent="0.25">
      <c r="B18" s="23" t="s">
        <v>42</v>
      </c>
      <c r="C18" s="27">
        <f>SUM(C19:C22)</f>
        <v>3932.3</v>
      </c>
    </row>
    <row r="19" spans="2:3" ht="17.25" thickBot="1" x14ac:dyDescent="0.25">
      <c r="B19" s="22" t="s">
        <v>38</v>
      </c>
      <c r="C19" s="26">
        <v>102.5</v>
      </c>
    </row>
    <row r="20" spans="2:3" ht="17.25" thickBot="1" x14ac:dyDescent="0.25">
      <c r="B20" s="22" t="s">
        <v>39</v>
      </c>
      <c r="C20" s="26">
        <v>3292.2</v>
      </c>
    </row>
    <row r="21" spans="2:3" ht="17.25" thickBot="1" x14ac:dyDescent="0.25">
      <c r="B21" s="22" t="s">
        <v>40</v>
      </c>
      <c r="C21" s="26">
        <v>268.8</v>
      </c>
    </row>
    <row r="22" spans="2:3" ht="17.25" thickBot="1" x14ac:dyDescent="0.25">
      <c r="B22" s="22" t="s">
        <v>41</v>
      </c>
      <c r="C22" s="26">
        <v>268.8</v>
      </c>
    </row>
    <row r="23" spans="2:3" ht="17.25" thickBot="1" x14ac:dyDescent="0.25">
      <c r="B23" s="23" t="s">
        <v>43</v>
      </c>
      <c r="C23" s="27">
        <f>SUM(C24:C27)</f>
        <v>1251.1697199999999</v>
      </c>
    </row>
    <row r="24" spans="2:3" ht="17.25" thickBot="1" x14ac:dyDescent="0.25">
      <c r="B24" s="22" t="s">
        <v>38</v>
      </c>
      <c r="C24" s="26">
        <v>349.05</v>
      </c>
    </row>
    <row r="25" spans="2:3" ht="17.25" thickBot="1" x14ac:dyDescent="0.25">
      <c r="B25" s="22" t="s">
        <v>39</v>
      </c>
      <c r="C25" s="26">
        <v>506.11971999999997</v>
      </c>
    </row>
    <row r="26" spans="2:3" ht="17.25" thickBot="1" x14ac:dyDescent="0.25">
      <c r="B26" s="22" t="s">
        <v>40</v>
      </c>
      <c r="C26" s="26">
        <v>198</v>
      </c>
    </row>
    <row r="27" spans="2:3" ht="17.25" thickBot="1" x14ac:dyDescent="0.25">
      <c r="B27" s="22" t="s">
        <v>41</v>
      </c>
      <c r="C27" s="26">
        <v>198</v>
      </c>
    </row>
    <row r="28" spans="2:3" ht="17.25" thickBot="1" x14ac:dyDescent="0.25">
      <c r="B28" s="23" t="s">
        <v>44</v>
      </c>
      <c r="C28" s="27">
        <f>SUM(C29:C32)</f>
        <v>50</v>
      </c>
    </row>
    <row r="29" spans="2:3" ht="17.25" thickBot="1" x14ac:dyDescent="0.25">
      <c r="B29" s="22" t="s">
        <v>38</v>
      </c>
      <c r="C29" s="26">
        <v>0</v>
      </c>
    </row>
    <row r="30" spans="2:3" ht="17.25" thickBot="1" x14ac:dyDescent="0.25">
      <c r="B30" s="22" t="s">
        <v>39</v>
      </c>
      <c r="C30" s="26">
        <v>50</v>
      </c>
    </row>
    <row r="31" spans="2:3" ht="17.25" thickBot="1" x14ac:dyDescent="0.25">
      <c r="B31" s="22" t="s">
        <v>40</v>
      </c>
      <c r="C31" s="26">
        <v>0</v>
      </c>
    </row>
    <row r="32" spans="2:3" ht="17.25" thickBot="1" x14ac:dyDescent="0.25">
      <c r="B32" s="22" t="s">
        <v>41</v>
      </c>
      <c r="C32" s="26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Программные мероприятия</vt:lpstr>
      <vt:lpstr>Лист1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Рустам И. Хадыев</cp:lastModifiedBy>
  <cp:lastPrinted>2018-09-12T09:50:37Z</cp:lastPrinted>
  <dcterms:created xsi:type="dcterms:W3CDTF">1996-10-08T23:32:33Z</dcterms:created>
  <dcterms:modified xsi:type="dcterms:W3CDTF">2018-10-15T10:46:43Z</dcterms:modified>
</cp:coreProperties>
</file>