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обмен\Лякина\актуализация теплоснабжения\"/>
    </mc:Choice>
  </mc:AlternateContent>
  <bookViews>
    <workbookView xWindow="0" yWindow="0" windowWidth="28800" windowHeight="12435" tabRatio="755"/>
  </bookViews>
  <sheets>
    <sheet name="полезн отп" sheetId="13" r:id="rId1"/>
  </sheets>
  <definedNames>
    <definedName name="_Toc390787251" localSheetId="0">'полезн отп'!$C$27</definedName>
    <definedName name="_Toc390787252" localSheetId="0">'полезн отп'!$A$2</definedName>
    <definedName name="_xlnm.Print_Area" localSheetId="0">'полезн отп'!$A$1:$O$25</definedName>
  </definedNames>
  <calcPr calcId="152511"/>
</workbook>
</file>

<file path=xl/calcChain.xml><?xml version="1.0" encoding="utf-8"?>
<calcChain xmlns="http://schemas.openxmlformats.org/spreadsheetml/2006/main">
  <c r="N18" i="13" l="1"/>
  <c r="O18" i="13"/>
  <c r="M18" i="13"/>
  <c r="L18" i="13"/>
  <c r="L19" i="13"/>
  <c r="M19" i="13" s="1"/>
  <c r="N19" i="13" s="1"/>
  <c r="O19" i="13" s="1"/>
  <c r="L20" i="13"/>
  <c r="M20" i="13" s="1"/>
  <c r="N20" i="13" s="1"/>
  <c r="O20" i="13" s="1"/>
  <c r="K20" i="13"/>
  <c r="K19" i="13"/>
  <c r="J15" i="13"/>
  <c r="J19" i="13"/>
  <c r="I19" i="13"/>
  <c r="J20" i="13"/>
  <c r="I20" i="13"/>
  <c r="L15" i="13" l="1"/>
  <c r="L12" i="13" s="1"/>
  <c r="L6" i="13" s="1"/>
  <c r="M15" i="13"/>
  <c r="M12" i="13" s="1"/>
  <c r="M6" i="13" s="1"/>
  <c r="N15" i="13"/>
  <c r="N12" i="13" s="1"/>
  <c r="N6" i="13" s="1"/>
  <c r="O15" i="13"/>
  <c r="O12" i="13" s="1"/>
  <c r="O6" i="13" s="1"/>
  <c r="K15" i="13"/>
  <c r="K12" i="13" s="1"/>
  <c r="K6" i="13" s="1"/>
  <c r="D14" i="13"/>
  <c r="G15" i="13" l="1"/>
  <c r="G12" i="13" s="1"/>
  <c r="G6" i="13" s="1"/>
  <c r="G8" i="13" s="1"/>
  <c r="H15" i="13"/>
  <c r="H12" i="13" s="1"/>
  <c r="H6" i="13" s="1"/>
  <c r="I15" i="13"/>
  <c r="I12" i="13" s="1"/>
  <c r="I6" i="13" s="1"/>
  <c r="I8" i="13" s="1"/>
  <c r="J12" i="13"/>
  <c r="J6" i="13" s="1"/>
  <c r="J8" i="13" s="1"/>
  <c r="E14" i="13"/>
  <c r="F14" i="13"/>
  <c r="G14" i="13"/>
  <c r="H14" i="13"/>
  <c r="I14" i="13"/>
  <c r="J14" i="13"/>
  <c r="K14" i="13"/>
  <c r="L14" i="13"/>
  <c r="M14" i="13"/>
  <c r="N14" i="13"/>
  <c r="O14" i="13"/>
  <c r="E8" i="13"/>
  <c r="F8" i="13"/>
  <c r="H8" i="13"/>
  <c r="K8" i="13"/>
  <c r="L8" i="13"/>
  <c r="M8" i="13"/>
  <c r="N8" i="13"/>
  <c r="O8" i="13"/>
  <c r="D8" i="13"/>
  <c r="E9" i="13"/>
  <c r="F9" i="13"/>
  <c r="H9" i="13"/>
  <c r="K9" i="13"/>
  <c r="L9" i="13"/>
  <c r="M9" i="13"/>
  <c r="N9" i="13"/>
  <c r="O9" i="13"/>
  <c r="D9" i="13"/>
  <c r="E15" i="13"/>
  <c r="F15" i="13"/>
  <c r="D15" i="13"/>
  <c r="J9" i="13" l="1"/>
  <c r="I9" i="13"/>
  <c r="G9" i="13"/>
</calcChain>
</file>

<file path=xl/sharedStrings.xml><?xml version="1.0" encoding="utf-8"?>
<sst xmlns="http://schemas.openxmlformats.org/spreadsheetml/2006/main" count="37" uniqueCount="25">
  <si>
    <t>№ п/п</t>
  </si>
  <si>
    <t>Наименование показателя</t>
  </si>
  <si>
    <t>в % к выработке тепловой энергии</t>
  </si>
  <si>
    <t>Отпуск тепловой энергии, поставляемой с коллекторов источников тепловой энергии,   тыс. Гкал</t>
  </si>
  <si>
    <t>Покупная тепловая энергия, тыс. Гкал</t>
  </si>
  <si>
    <t>Расход энергии на хозяйственные нужды, тыс. Гкал</t>
  </si>
  <si>
    <t>Полезный отпуск тепловой энергии</t>
  </si>
  <si>
    <t>Потери тепловой энергии в тепловых сетях, в том числе</t>
  </si>
  <si>
    <t>- в % к отпуску тепловой энергии</t>
  </si>
  <si>
    <t>Отпуск тепловой энергии из тепловой сети, в т.ч.</t>
  </si>
  <si>
    <t>- иные потребители, в том числе</t>
  </si>
  <si>
    <t>- бюджетные потребители</t>
  </si>
  <si>
    <t>- население</t>
  </si>
  <si>
    <t>- прочие</t>
  </si>
  <si>
    <r>
      <t xml:space="preserve">Таблица 1.9 </t>
    </r>
    <r>
      <rPr>
        <sz val="12"/>
        <color indexed="8"/>
        <rFont val="Arial"/>
        <family val="2"/>
        <charset val="204"/>
      </rPr>
      <t>- Прогноз перспективного потребления тепловой энергии в сетевой воде в г.п. Пойковский в годовом разрезе в зоне централизованного теплоснабжения</t>
    </r>
  </si>
  <si>
    <t>2017, факт</t>
  </si>
  <si>
    <t>2018, факт</t>
  </si>
  <si>
    <t>2019, факт</t>
  </si>
  <si>
    <t>Единица измерения</t>
  </si>
  <si>
    <t>Годовой расход тепла на собственные   нужды</t>
  </si>
  <si>
    <t>Годовая выработка тепла</t>
  </si>
  <si>
    <t>тыс. Гкал/год</t>
  </si>
  <si>
    <t>Величина показателя</t>
  </si>
  <si>
    <t>- собственное потребление (внутреннее потребление)</t>
  </si>
  <si>
    <r>
      <t>Приложение № 1 к постановлению
Администрации городского поселения Пойковский 
от «_</t>
    </r>
    <r>
      <rPr>
        <u/>
        <sz val="12"/>
        <color theme="1"/>
        <rFont val="Arial"/>
        <family val="2"/>
        <charset val="204"/>
      </rPr>
      <t>25</t>
    </r>
    <r>
      <rPr>
        <sz val="12"/>
        <color theme="1"/>
        <rFont val="Arial"/>
        <family val="2"/>
        <charset val="204"/>
      </rPr>
      <t>_» _</t>
    </r>
    <r>
      <rPr>
        <u/>
        <sz val="12"/>
        <color theme="1"/>
        <rFont val="Arial"/>
        <family val="2"/>
        <charset val="204"/>
      </rPr>
      <t>12</t>
    </r>
    <r>
      <rPr>
        <sz val="12"/>
        <color theme="1"/>
        <rFont val="Arial"/>
        <family val="2"/>
        <charset val="204"/>
      </rPr>
      <t>_ 2020 № _</t>
    </r>
    <r>
      <rPr>
        <u/>
        <sz val="12"/>
        <color theme="1"/>
        <rFont val="Arial"/>
        <family val="2"/>
        <charset val="204"/>
      </rPr>
      <t>764-п</t>
    </r>
    <r>
      <rPr>
        <sz val="12"/>
        <color theme="1"/>
        <rFont val="Arial"/>
        <family val="2"/>
        <charset val="204"/>
      </rPr>
      <t xml:space="preserve">_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</si>
</sst>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 applyAlignment="1">
      <alignment horizontal="left" vertical="center" indent="2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0" fillId="0" borderId="0" xfId="0" applyBorder="1"/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left"/>
    </xf>
    <xf numFmtId="49" fontId="3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left" vertical="center"/>
    </xf>
    <xf numFmtId="0" fontId="0" fillId="2" borderId="0" xfId="0" applyFill="1" applyBorder="1"/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1" fillId="2" borderId="0" xfId="0" applyFont="1" applyFill="1" applyBorder="1"/>
    <xf numFmtId="0" fontId="4" fillId="2" borderId="0" xfId="0" applyFont="1" applyFill="1" applyBorder="1" applyAlignment="1">
      <alignment horizontal="left" vertical="center" indent="2"/>
    </xf>
    <xf numFmtId="0" fontId="9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9" fillId="2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9"/>
  <sheetViews>
    <sheetView tabSelected="1" workbookViewId="0">
      <selection activeCell="X16" sqref="X16"/>
    </sheetView>
  </sheetViews>
  <sheetFormatPr defaultRowHeight="15" x14ac:dyDescent="0.25"/>
  <cols>
    <col min="2" max="2" width="41.28515625" customWidth="1"/>
    <col min="3" max="3" width="13" customWidth="1"/>
    <col min="4" max="6" width="10.140625" customWidth="1"/>
    <col min="21" max="21" width="9.140625" style="14"/>
    <col min="26" max="26" width="12.28515625" customWidth="1"/>
  </cols>
  <sheetData>
    <row r="1" spans="1:16" ht="87" customHeight="1" x14ac:dyDescent="0.25">
      <c r="L1" s="34" t="s">
        <v>24</v>
      </c>
      <c r="M1" s="35"/>
      <c r="N1" s="35"/>
      <c r="O1" s="35"/>
    </row>
    <row r="2" spans="1:16" ht="15.75" x14ac:dyDescent="0.25">
      <c r="A2" s="1" t="s">
        <v>14</v>
      </c>
      <c r="B2" s="21"/>
    </row>
    <row r="4" spans="1:16" ht="32.25" customHeight="1" x14ac:dyDescent="0.25">
      <c r="A4" s="37" t="s">
        <v>0</v>
      </c>
      <c r="B4" s="37" t="s">
        <v>1</v>
      </c>
      <c r="C4" s="37" t="s">
        <v>18</v>
      </c>
      <c r="D4" s="38" t="s">
        <v>22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6" ht="32.25" customHeight="1" x14ac:dyDescent="0.25">
      <c r="A5" s="37"/>
      <c r="B5" s="37"/>
      <c r="C5" s="37"/>
      <c r="D5" s="2" t="s">
        <v>15</v>
      </c>
      <c r="E5" s="2" t="s">
        <v>16</v>
      </c>
      <c r="F5" s="2" t="s">
        <v>17</v>
      </c>
      <c r="G5" s="3">
        <v>2020</v>
      </c>
      <c r="H5" s="12">
        <v>2021</v>
      </c>
      <c r="I5" s="15">
        <v>2022</v>
      </c>
      <c r="J5" s="3">
        <v>2023</v>
      </c>
      <c r="K5" s="3">
        <v>2024</v>
      </c>
      <c r="L5" s="3">
        <v>2025</v>
      </c>
      <c r="M5" s="3">
        <v>2026</v>
      </c>
      <c r="N5" s="3">
        <v>2027</v>
      </c>
      <c r="O5" s="3">
        <v>2028</v>
      </c>
    </row>
    <row r="6" spans="1:16" x14ac:dyDescent="0.25">
      <c r="A6" s="2">
        <v>1</v>
      </c>
      <c r="B6" s="4" t="s">
        <v>20</v>
      </c>
      <c r="C6" s="2" t="s">
        <v>21</v>
      </c>
      <c r="D6" s="5">
        <v>217.09156820000001</v>
      </c>
      <c r="E6" s="5">
        <v>218.3650222</v>
      </c>
      <c r="F6" s="5">
        <v>206.70697200000001</v>
      </c>
      <c r="G6" s="5">
        <f t="shared" ref="G6:J6" si="0">G7+G12+G13</f>
        <v>189.75703999999996</v>
      </c>
      <c r="H6" s="5">
        <f t="shared" si="0"/>
        <v>189.80703999999997</v>
      </c>
      <c r="I6" s="16">
        <f t="shared" si="0"/>
        <v>189.86703999999997</v>
      </c>
      <c r="J6" s="5">
        <f t="shared" si="0"/>
        <v>189.92703999999998</v>
      </c>
      <c r="K6" s="5">
        <f>K7+K12+K13</f>
        <v>190.28703999999996</v>
      </c>
      <c r="L6" s="5">
        <f t="shared" ref="L6:O6" si="1">L7+L12+L13</f>
        <v>190.64704000000003</v>
      </c>
      <c r="M6" s="5">
        <f t="shared" si="1"/>
        <v>191.00704000000002</v>
      </c>
      <c r="N6" s="5">
        <f t="shared" si="1"/>
        <v>191.37704000000002</v>
      </c>
      <c r="O6" s="5">
        <f t="shared" si="1"/>
        <v>191.73704000000004</v>
      </c>
      <c r="P6" s="20"/>
    </row>
    <row r="7" spans="1:16" x14ac:dyDescent="0.25">
      <c r="A7" s="2">
        <v>2</v>
      </c>
      <c r="B7" s="4" t="s">
        <v>19</v>
      </c>
      <c r="C7" s="2" t="s">
        <v>21</v>
      </c>
      <c r="D7" s="5">
        <v>10.14209</v>
      </c>
      <c r="E7" s="5">
        <v>10.11524</v>
      </c>
      <c r="F7" s="5">
        <v>10.112209999999999</v>
      </c>
      <c r="G7" s="5">
        <v>10.148199999999999</v>
      </c>
      <c r="H7" s="5">
        <v>10.148199999999999</v>
      </c>
      <c r="I7" s="16">
        <v>10.148199999999999</v>
      </c>
      <c r="J7" s="5">
        <v>10.148199999999999</v>
      </c>
      <c r="K7" s="5">
        <v>10.148199999999999</v>
      </c>
      <c r="L7" s="5">
        <v>10.148199999999999</v>
      </c>
      <c r="M7" s="5">
        <v>10.148199999999999</v>
      </c>
      <c r="N7" s="5">
        <v>10.148199999999999</v>
      </c>
      <c r="O7" s="5">
        <v>10.148199999999999</v>
      </c>
    </row>
    <row r="8" spans="1:16" x14ac:dyDescent="0.25">
      <c r="A8" s="2">
        <v>3</v>
      </c>
      <c r="B8" s="4" t="s">
        <v>2</v>
      </c>
      <c r="C8" s="2" t="s">
        <v>21</v>
      </c>
      <c r="D8" s="6">
        <f>D7/D6</f>
        <v>4.6718028176278098E-2</v>
      </c>
      <c r="E8" s="6">
        <f t="shared" ref="E8:O8" si="2">E7/E6</f>
        <v>4.6322620253418954E-2</v>
      </c>
      <c r="F8" s="6">
        <f t="shared" si="2"/>
        <v>4.8920507625645059E-2</v>
      </c>
      <c r="G8" s="6">
        <f t="shared" si="2"/>
        <v>5.3479965749887337E-2</v>
      </c>
      <c r="H8" s="6">
        <f t="shared" si="2"/>
        <v>5.3465877767231398E-2</v>
      </c>
      <c r="I8" s="17">
        <f t="shared" si="2"/>
        <v>5.34489819823388E-2</v>
      </c>
      <c r="J8" s="6">
        <f t="shared" si="2"/>
        <v>5.3432096872567489E-2</v>
      </c>
      <c r="K8" s="6">
        <f t="shared" si="2"/>
        <v>5.3331009825997616E-2</v>
      </c>
      <c r="L8" s="6">
        <f t="shared" si="2"/>
        <v>5.3230304546034377E-2</v>
      </c>
      <c r="M8" s="6">
        <f t="shared" si="2"/>
        <v>5.312997887407709E-2</v>
      </c>
      <c r="N8" s="6">
        <f t="shared" si="2"/>
        <v>5.3027259696356459E-2</v>
      </c>
      <c r="O8" s="6">
        <f t="shared" si="2"/>
        <v>5.2927697225324838E-2</v>
      </c>
    </row>
    <row r="9" spans="1:16" ht="36" x14ac:dyDescent="0.25">
      <c r="A9" s="2">
        <v>4</v>
      </c>
      <c r="B9" s="4" t="s">
        <v>3</v>
      </c>
      <c r="C9" s="2" t="s">
        <v>21</v>
      </c>
      <c r="D9" s="5">
        <f>D12</f>
        <v>159.53491819999999</v>
      </c>
      <c r="E9" s="5">
        <f t="shared" ref="E9:O9" si="3">E12</f>
        <v>162.5884322</v>
      </c>
      <c r="F9" s="5">
        <f t="shared" si="3"/>
        <v>152.47976199999999</v>
      </c>
      <c r="G9" s="5">
        <f t="shared" si="3"/>
        <v>158.43883999999997</v>
      </c>
      <c r="H9" s="5">
        <f t="shared" si="3"/>
        <v>158.43883999999997</v>
      </c>
      <c r="I9" s="16">
        <f t="shared" si="3"/>
        <v>158.43883999999997</v>
      </c>
      <c r="J9" s="5">
        <f t="shared" si="3"/>
        <v>158.43883999999997</v>
      </c>
      <c r="K9" s="5">
        <f t="shared" si="3"/>
        <v>158.43883999999997</v>
      </c>
      <c r="L9" s="5">
        <f t="shared" si="3"/>
        <v>158.43884000000003</v>
      </c>
      <c r="M9" s="5">
        <f t="shared" si="3"/>
        <v>158.43884000000003</v>
      </c>
      <c r="N9" s="5">
        <f t="shared" si="3"/>
        <v>158.43884000000003</v>
      </c>
      <c r="O9" s="5">
        <f t="shared" si="3"/>
        <v>158.43884000000003</v>
      </c>
    </row>
    <row r="10" spans="1:16" x14ac:dyDescent="0.25">
      <c r="A10" s="2">
        <v>5</v>
      </c>
      <c r="B10" s="4" t="s">
        <v>4</v>
      </c>
      <c r="C10" s="2" t="s">
        <v>21</v>
      </c>
      <c r="D10" s="7">
        <v>0</v>
      </c>
      <c r="E10" s="7">
        <v>0</v>
      </c>
      <c r="F10" s="7">
        <v>0</v>
      </c>
      <c r="G10" s="3">
        <v>0</v>
      </c>
      <c r="H10" s="12">
        <v>0</v>
      </c>
      <c r="I10" s="15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4" x14ac:dyDescent="0.25">
      <c r="A11" s="2">
        <v>6</v>
      </c>
      <c r="B11" s="4" t="s">
        <v>5</v>
      </c>
      <c r="C11" s="2" t="s">
        <v>21</v>
      </c>
      <c r="D11" s="7">
        <v>0</v>
      </c>
      <c r="E11" s="7">
        <v>0</v>
      </c>
      <c r="F11" s="7">
        <v>0</v>
      </c>
      <c r="G11" s="3">
        <v>0</v>
      </c>
      <c r="H11" s="12">
        <v>0</v>
      </c>
      <c r="I11" s="15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" x14ac:dyDescent="0.25">
      <c r="A12" s="2">
        <v>7</v>
      </c>
      <c r="B12" s="4" t="s">
        <v>6</v>
      </c>
      <c r="C12" s="2" t="s">
        <v>21</v>
      </c>
      <c r="D12" s="8">
        <v>159.53491819999999</v>
      </c>
      <c r="E12" s="8">
        <v>162.5884322</v>
      </c>
      <c r="F12" s="8">
        <v>152.47976199999999</v>
      </c>
      <c r="G12" s="5">
        <f>G15</f>
        <v>158.43883999999997</v>
      </c>
      <c r="H12" s="5">
        <f t="shared" ref="H12:O12" si="4">H15</f>
        <v>158.43883999999997</v>
      </c>
      <c r="I12" s="16">
        <f t="shared" si="4"/>
        <v>158.43883999999997</v>
      </c>
      <c r="J12" s="5">
        <f t="shared" si="4"/>
        <v>158.43883999999997</v>
      </c>
      <c r="K12" s="5">
        <f t="shared" si="4"/>
        <v>158.43883999999997</v>
      </c>
      <c r="L12" s="5">
        <f t="shared" si="4"/>
        <v>158.43884000000003</v>
      </c>
      <c r="M12" s="5">
        <f t="shared" si="4"/>
        <v>158.43884000000003</v>
      </c>
      <c r="N12" s="5">
        <f t="shared" si="4"/>
        <v>158.43884000000003</v>
      </c>
      <c r="O12" s="5">
        <f t="shared" si="4"/>
        <v>158.43884000000003</v>
      </c>
    </row>
    <row r="13" spans="1:16" ht="24" x14ac:dyDescent="0.25">
      <c r="A13" s="2">
        <v>8</v>
      </c>
      <c r="B13" s="9" t="s">
        <v>7</v>
      </c>
      <c r="C13" s="2" t="s">
        <v>21</v>
      </c>
      <c r="D13" s="8">
        <v>47.414560000000002</v>
      </c>
      <c r="E13" s="8">
        <v>45.661349999999999</v>
      </c>
      <c r="F13" s="8">
        <v>44.115000000000002</v>
      </c>
      <c r="G13" s="5">
        <v>21.17</v>
      </c>
      <c r="H13" s="5">
        <v>21.22</v>
      </c>
      <c r="I13" s="16">
        <v>21.28</v>
      </c>
      <c r="J13" s="5">
        <v>21.34</v>
      </c>
      <c r="K13" s="5">
        <v>21.7</v>
      </c>
      <c r="L13" s="5">
        <v>22.06</v>
      </c>
      <c r="M13" s="5">
        <v>22.42</v>
      </c>
      <c r="N13" s="5">
        <v>22.79</v>
      </c>
      <c r="O13" s="5">
        <v>23.15</v>
      </c>
    </row>
    <row r="14" spans="1:16" x14ac:dyDescent="0.25">
      <c r="A14" s="2">
        <v>9</v>
      </c>
      <c r="B14" s="9" t="s">
        <v>8</v>
      </c>
      <c r="C14" s="10"/>
      <c r="D14" s="6">
        <f t="shared" ref="D14:O14" si="5">D13/D12</f>
        <v>0.29720490369737756</v>
      </c>
      <c r="E14" s="6">
        <f t="shared" si="5"/>
        <v>0.28084009041819152</v>
      </c>
      <c r="F14" s="6">
        <f t="shared" si="5"/>
        <v>0.28931708327299199</v>
      </c>
      <c r="G14" s="6">
        <f t="shared" si="5"/>
        <v>0.13361622693021488</v>
      </c>
      <c r="H14" s="6">
        <f t="shared" si="5"/>
        <v>0.13393180611521774</v>
      </c>
      <c r="I14" s="17">
        <f t="shared" si="5"/>
        <v>0.13431050113722118</v>
      </c>
      <c r="J14" s="6">
        <f t="shared" si="5"/>
        <v>0.13468919615922462</v>
      </c>
      <c r="K14" s="6">
        <f t="shared" si="5"/>
        <v>0.13696136629124528</v>
      </c>
      <c r="L14" s="6">
        <f t="shared" si="5"/>
        <v>0.13923353642326589</v>
      </c>
      <c r="M14" s="6">
        <f t="shared" si="5"/>
        <v>0.14150570655528655</v>
      </c>
      <c r="N14" s="6">
        <f t="shared" si="5"/>
        <v>0.14384099252430776</v>
      </c>
      <c r="O14" s="6">
        <f t="shared" si="5"/>
        <v>0.14611316265632843</v>
      </c>
    </row>
    <row r="15" spans="1:16" x14ac:dyDescent="0.25">
      <c r="A15" s="2">
        <v>10</v>
      </c>
      <c r="B15" s="9" t="s">
        <v>9</v>
      </c>
      <c r="C15" s="2" t="s">
        <v>21</v>
      </c>
      <c r="D15" s="8">
        <f>D16+D18+D19+D20</f>
        <v>159.53491819999999</v>
      </c>
      <c r="E15" s="8">
        <f>E16+E18+E19+E20</f>
        <v>162.5884322</v>
      </c>
      <c r="F15" s="8">
        <f>F16+F18+F19+F20</f>
        <v>152.47976199999999</v>
      </c>
      <c r="G15" s="8">
        <f t="shared" ref="G15:I15" si="6">G16+G18+G19+G20</f>
        <v>158.43883999999997</v>
      </c>
      <c r="H15" s="8">
        <f t="shared" si="6"/>
        <v>158.43883999999997</v>
      </c>
      <c r="I15" s="18">
        <f t="shared" si="6"/>
        <v>158.43883999999997</v>
      </c>
      <c r="J15" s="8">
        <f>J16+J18+J19+J20</f>
        <v>158.43883999999997</v>
      </c>
      <c r="K15" s="8">
        <f>K16+K18+K19+K20</f>
        <v>158.43883999999997</v>
      </c>
      <c r="L15" s="8">
        <f t="shared" ref="L15:O15" si="7">L16+L18+L19+L20</f>
        <v>158.43884000000003</v>
      </c>
      <c r="M15" s="8">
        <f t="shared" si="7"/>
        <v>158.43884000000003</v>
      </c>
      <c r="N15" s="8">
        <f t="shared" si="7"/>
        <v>158.43884000000003</v>
      </c>
      <c r="O15" s="8">
        <f t="shared" si="7"/>
        <v>158.43884000000003</v>
      </c>
    </row>
    <row r="16" spans="1:16" ht="24" x14ac:dyDescent="0.25">
      <c r="A16" s="2">
        <v>11</v>
      </c>
      <c r="B16" s="13" t="s">
        <v>23</v>
      </c>
      <c r="C16" s="9" t="s">
        <v>21</v>
      </c>
      <c r="D16" s="8">
        <v>4.3828800000000001</v>
      </c>
      <c r="E16" s="8">
        <v>4.66812</v>
      </c>
      <c r="F16" s="8">
        <v>4.4375999999999998</v>
      </c>
      <c r="G16" s="5">
        <v>4.4554999999999998</v>
      </c>
      <c r="H16" s="5">
        <v>4.4554999999999998</v>
      </c>
      <c r="I16" s="16">
        <v>4.4554999999999998</v>
      </c>
      <c r="J16" s="5">
        <v>4.4554999999999998</v>
      </c>
      <c r="K16" s="5">
        <v>4.4554999999999998</v>
      </c>
      <c r="L16" s="5">
        <v>4.4554999999999998</v>
      </c>
      <c r="M16" s="5">
        <v>4.4554999999999998</v>
      </c>
      <c r="N16" s="5">
        <v>4.4554999999999998</v>
      </c>
      <c r="O16" s="5">
        <v>4.4554999999999998</v>
      </c>
    </row>
    <row r="17" spans="1:26" x14ac:dyDescent="0.25">
      <c r="A17" s="2">
        <v>12</v>
      </c>
      <c r="B17" s="13" t="s">
        <v>10</v>
      </c>
      <c r="C17" s="9"/>
      <c r="D17" s="8"/>
      <c r="E17" s="8"/>
      <c r="F17" s="8"/>
      <c r="G17" s="11"/>
      <c r="H17" s="11"/>
      <c r="I17" s="19"/>
      <c r="J17" s="11"/>
      <c r="K17" s="11"/>
      <c r="L17" s="11"/>
      <c r="M17" s="11"/>
      <c r="N17" s="11"/>
      <c r="O17" s="11"/>
    </row>
    <row r="18" spans="1:26" x14ac:dyDescent="0.25">
      <c r="A18" s="2">
        <v>13</v>
      </c>
      <c r="B18" s="13" t="s">
        <v>11</v>
      </c>
      <c r="C18" s="9" t="s">
        <v>21</v>
      </c>
      <c r="D18" s="8">
        <v>19.136202999999998</v>
      </c>
      <c r="E18" s="8">
        <v>18.5837559</v>
      </c>
      <c r="F18" s="8">
        <v>18.907433999999999</v>
      </c>
      <c r="G18" s="5">
        <v>17.988</v>
      </c>
      <c r="H18" s="5">
        <v>17.988</v>
      </c>
      <c r="I18" s="16">
        <v>17.988</v>
      </c>
      <c r="J18" s="5">
        <v>17.988</v>
      </c>
      <c r="K18" s="5">
        <v>17.988</v>
      </c>
      <c r="L18" s="5">
        <f>17.988+0.1</f>
        <v>18.088000000000001</v>
      </c>
      <c r="M18" s="5">
        <f>L18</f>
        <v>18.088000000000001</v>
      </c>
      <c r="N18" s="5">
        <f t="shared" ref="N18:O18" si="8">M18</f>
        <v>18.088000000000001</v>
      </c>
      <c r="O18" s="5">
        <f t="shared" si="8"/>
        <v>18.088000000000001</v>
      </c>
    </row>
    <row r="19" spans="1:26" x14ac:dyDescent="0.25">
      <c r="A19" s="2">
        <v>14</v>
      </c>
      <c r="B19" s="13" t="s">
        <v>12</v>
      </c>
      <c r="C19" s="9" t="s">
        <v>21</v>
      </c>
      <c r="D19" s="8">
        <v>106.4201272</v>
      </c>
      <c r="E19" s="8">
        <v>109.2515693</v>
      </c>
      <c r="F19" s="8">
        <v>100.533237</v>
      </c>
      <c r="G19" s="5">
        <v>107.1254</v>
      </c>
      <c r="H19" s="5">
        <v>107.1254</v>
      </c>
      <c r="I19" s="16">
        <f>107.1254+1</f>
        <v>108.1254</v>
      </c>
      <c r="J19" s="5">
        <f>I19+1</f>
        <v>109.1254</v>
      </c>
      <c r="K19" s="5">
        <f>J19+0.5</f>
        <v>109.6254</v>
      </c>
      <c r="L19" s="5">
        <f>K19+0.4</f>
        <v>110.0254</v>
      </c>
      <c r="M19" s="5">
        <f t="shared" ref="M19:O19" si="9">L19+0.5</f>
        <v>110.5254</v>
      </c>
      <c r="N19" s="5">
        <f t="shared" si="9"/>
        <v>111.0254</v>
      </c>
      <c r="O19" s="5">
        <f t="shared" si="9"/>
        <v>111.5254</v>
      </c>
    </row>
    <row r="20" spans="1:26" x14ac:dyDescent="0.25">
      <c r="A20" s="2">
        <v>15</v>
      </c>
      <c r="B20" s="13" t="s">
        <v>13</v>
      </c>
      <c r="C20" s="9" t="s">
        <v>21</v>
      </c>
      <c r="D20" s="8">
        <v>29.595707999999998</v>
      </c>
      <c r="E20" s="8">
        <v>30.084987000000002</v>
      </c>
      <c r="F20" s="8">
        <v>28.601490999999999</v>
      </c>
      <c r="G20" s="5">
        <v>28.86994</v>
      </c>
      <c r="H20" s="5">
        <v>28.86994</v>
      </c>
      <c r="I20" s="16">
        <f>28.86994-1</f>
        <v>27.86994</v>
      </c>
      <c r="J20" s="5">
        <f>I20-1</f>
        <v>26.86994</v>
      </c>
      <c r="K20" s="5">
        <f>J20-0.5</f>
        <v>26.36994</v>
      </c>
      <c r="L20" s="5">
        <f t="shared" ref="L20:O20" si="10">K20-0.5</f>
        <v>25.86994</v>
      </c>
      <c r="M20" s="5">
        <f t="shared" si="10"/>
        <v>25.36994</v>
      </c>
      <c r="N20" s="5">
        <f t="shared" si="10"/>
        <v>24.86994</v>
      </c>
      <c r="O20" s="5">
        <f t="shared" si="10"/>
        <v>24.36994</v>
      </c>
    </row>
    <row r="22" spans="1:26" x14ac:dyDescent="0.25">
      <c r="A22" s="24"/>
      <c r="B22" s="22"/>
      <c r="C22" s="24"/>
      <c r="D22" s="24"/>
      <c r="E22" s="24"/>
      <c r="F22" s="23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x14ac:dyDescent="0.25">
      <c r="A23" s="28"/>
      <c r="B23" s="22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x14ac:dyDescent="0.25">
      <c r="A24" s="28"/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x14ac:dyDescent="0.25">
      <c r="A25" s="28"/>
      <c r="B25" s="22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8.25" customHeight="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5.75" x14ac:dyDescent="0.25">
      <c r="A27" s="29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x14ac:dyDescent="0.25">
      <c r="A29" s="24"/>
      <c r="B29" s="36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24"/>
      <c r="Z29" s="24"/>
    </row>
    <row r="30" spans="1:26" x14ac:dyDescent="0.25">
      <c r="A30" s="24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25"/>
      <c r="V30" s="36"/>
      <c r="W30" s="36"/>
      <c r="X30" s="36"/>
      <c r="Y30" s="24"/>
      <c r="Z30" s="24"/>
    </row>
    <row r="31" spans="1:26" x14ac:dyDescent="0.25">
      <c r="A31" s="24"/>
      <c r="B31" s="36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4"/>
      <c r="Z31" s="24"/>
    </row>
    <row r="32" spans="1:26" x14ac:dyDescent="0.25">
      <c r="A32" s="24"/>
      <c r="B32" s="30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4"/>
      <c r="Z32" s="24"/>
    </row>
    <row r="33" spans="1:26" x14ac:dyDescent="0.25">
      <c r="A33" s="24"/>
      <c r="B33" s="30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4"/>
      <c r="Z33" s="24"/>
    </row>
    <row r="34" spans="1:26" x14ac:dyDescent="0.25">
      <c r="A34" s="24"/>
      <c r="B34" s="30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4"/>
      <c r="Z34" s="24"/>
    </row>
    <row r="35" spans="1:26" x14ac:dyDescent="0.25">
      <c r="A35" s="24"/>
      <c r="B35" s="30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4"/>
      <c r="Z35" s="24"/>
    </row>
    <row r="36" spans="1:26" x14ac:dyDescent="0.25">
      <c r="A36" s="24"/>
      <c r="B36" s="30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4"/>
      <c r="Z36" s="24"/>
    </row>
    <row r="37" spans="1:26" x14ac:dyDescent="0.25">
      <c r="A37" s="24"/>
      <c r="B37" s="30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4"/>
      <c r="Z37" s="24"/>
    </row>
    <row r="38" spans="1:26" x14ac:dyDescent="0.25">
      <c r="A38" s="24"/>
      <c r="B38" s="30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4"/>
      <c r="Z38" s="24"/>
    </row>
    <row r="39" spans="1:26" x14ac:dyDescent="0.25">
      <c r="A39" s="24"/>
      <c r="B39" s="30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4"/>
      <c r="Z39" s="24"/>
    </row>
    <row r="40" spans="1:26" x14ac:dyDescent="0.25">
      <c r="A40" s="24"/>
      <c r="B40" s="30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4"/>
      <c r="Z40" s="24"/>
    </row>
    <row r="41" spans="1:26" x14ac:dyDescent="0.25">
      <c r="A41" s="24"/>
      <c r="B41" s="30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4"/>
      <c r="Z41" s="24"/>
    </row>
    <row r="42" spans="1:26" x14ac:dyDescent="0.25">
      <c r="A42" s="24"/>
      <c r="B42" s="30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4"/>
      <c r="Z42" s="24"/>
    </row>
    <row r="43" spans="1:26" x14ac:dyDescent="0.25">
      <c r="A43" s="24"/>
      <c r="B43" s="30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4"/>
      <c r="Z43" s="24"/>
    </row>
    <row r="44" spans="1:26" x14ac:dyDescent="0.25">
      <c r="A44" s="24"/>
      <c r="B44" s="30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4"/>
      <c r="Z44" s="24"/>
    </row>
    <row r="45" spans="1:26" x14ac:dyDescent="0.25">
      <c r="A45" s="24"/>
      <c r="B45" s="30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4"/>
      <c r="Z45" s="24"/>
    </row>
    <row r="46" spans="1:26" x14ac:dyDescent="0.25">
      <c r="A46" s="24"/>
      <c r="B46" s="30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4"/>
      <c r="V46" s="25"/>
      <c r="W46" s="25"/>
      <c r="X46" s="25"/>
      <c r="Y46" s="24"/>
      <c r="Z46" s="24"/>
    </row>
    <row r="47" spans="1:26" x14ac:dyDescent="0.25">
      <c r="A47" s="24"/>
      <c r="B47" s="30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31"/>
      <c r="Z47" s="24"/>
    </row>
    <row r="48" spans="1:26" x14ac:dyDescent="0.25">
      <c r="A48" s="24"/>
      <c r="B48" s="30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31"/>
      <c r="Z48" s="24"/>
    </row>
    <row r="49" spans="1:26" x14ac:dyDescent="0.25">
      <c r="A49" s="24"/>
      <c r="B49" s="32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4"/>
      <c r="Z49" s="24"/>
    </row>
    <row r="50" spans="1:26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1:26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33"/>
      <c r="U52" s="24"/>
      <c r="V52" s="24"/>
      <c r="W52" s="24"/>
      <c r="X52" s="33"/>
      <c r="Y52" s="24"/>
      <c r="Z52" s="24"/>
    </row>
    <row r="53" spans="1:26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spans="1:26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</sheetData>
  <mergeCells count="14">
    <mergeCell ref="L1:O1"/>
    <mergeCell ref="R30:T30"/>
    <mergeCell ref="V30:X30"/>
    <mergeCell ref="B29:B31"/>
    <mergeCell ref="A4:A5"/>
    <mergeCell ref="B4:B5"/>
    <mergeCell ref="D4:O4"/>
    <mergeCell ref="C4:C5"/>
    <mergeCell ref="C29:X29"/>
    <mergeCell ref="C30:E30"/>
    <mergeCell ref="F30:H30"/>
    <mergeCell ref="I30:K30"/>
    <mergeCell ref="L30:N30"/>
    <mergeCell ref="O30:Q30"/>
  </mergeCells>
  <pageMargins left="0.26" right="0.19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полезн отп</vt:lpstr>
      <vt:lpstr>'полезн отп'!_Toc390787251</vt:lpstr>
      <vt:lpstr>'полезн отп'!_Toc390787252</vt:lpstr>
      <vt:lpstr>'полезн отп'!Область_печати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Лякина Елена Васильевна</cp:lastModifiedBy>
  <cp:lastPrinted>2020-09-29T12:06:18Z</cp:lastPrinted>
  <dcterms:created xsi:type="dcterms:W3CDTF">2017-02-22T03:32:06Z</dcterms:created>
  <dcterms:modified xsi:type="dcterms:W3CDTF">2020-12-25T08:33:06Z</dcterms:modified>
</cp:coreProperties>
</file>