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Сектор финансов\ПРОГРАММЫ НА 2021\09 ГОиЧС\МП 2021\507-п от 05.10.2021 - копия - копия\"/>
    </mc:Choice>
  </mc:AlternateContent>
  <bookViews>
    <workbookView xWindow="-120" yWindow="-120" windowWidth="29040" windowHeight="1584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" l="1"/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s="1"/>
  <c r="F28" i="4" l="1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 l="1"/>
  <c r="F19" i="4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49" i="4" l="1"/>
  <c r="E51" i="4"/>
  <c r="E50" i="4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<sst xmlns="http://schemas.openxmlformats.org/spreadsheetml/2006/main" count="86" uniqueCount="47">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</sst>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_ ;\-#,##0.00000\ "/>
    <numFmt numFmtId="168" formatCode="#,##0.0000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166" fontId="2" fillId="0" borderId="0" xfId="0" applyNumberFormat="1" applyFont="1" applyAlignment="1" applyProtection="1">
      <alignment vertical="center" wrapText="1"/>
    </xf>
    <xf numFmtId="167" fontId="4" fillId="0" borderId="0" xfId="3" applyNumberFormat="1" applyFont="1" applyAlignment="1" applyProtection="1">
      <alignment vertical="center" wrapText="1"/>
    </xf>
    <xf numFmtId="167" fontId="2" fillId="0" borderId="0" xfId="3" applyNumberFormat="1" applyFont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168" fontId="2" fillId="0" borderId="0" xfId="0" applyNumberFormat="1" applyFont="1" applyAlignment="1" applyProtection="1">
      <alignment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168" fontId="7" fillId="0" borderId="0" xfId="0" applyNumberFormat="1" applyFont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8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5" fontId="9" fillId="0" borderId="8" xfId="0" applyNumberFormat="1" applyFont="1" applyBorder="1" applyAlignment="1" applyProtection="1">
      <alignment horizontal="right" vertical="top" wrapText="1"/>
    </xf>
    <xf numFmtId="168" fontId="9" fillId="0" borderId="8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5" fontId="7" fillId="0" borderId="8" xfId="0" applyNumberFormat="1" applyFont="1" applyBorder="1" applyAlignment="1" applyProtection="1">
      <alignment horizontal="right" vertical="top" wrapText="1"/>
    </xf>
    <xf numFmtId="168" fontId="7" fillId="0" borderId="8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8" fontId="7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8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165" fontId="9" fillId="0" borderId="8" xfId="0" applyNumberFormat="1" applyFont="1" applyBorder="1" applyAlignment="1">
      <alignment horizontal="right" vertical="top" wrapText="1"/>
    </xf>
    <xf numFmtId="168" fontId="9" fillId="0" borderId="1" xfId="0" applyNumberFormat="1" applyFont="1" applyBorder="1" applyAlignment="1">
      <alignment horizontal="right" vertical="top" wrapText="1"/>
    </xf>
    <xf numFmtId="165" fontId="9" fillId="2" borderId="1" xfId="0" applyNumberFormat="1" applyFont="1" applyFill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right" vertical="top" wrapText="1"/>
    </xf>
    <xf numFmtId="168" fontId="7" fillId="0" borderId="8" xfId="0" applyNumberFormat="1" applyFont="1" applyBorder="1" applyAlignment="1">
      <alignment horizontal="right"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165" fontId="7" fillId="0" borderId="8" xfId="0" applyNumberFormat="1" applyFont="1" applyBorder="1" applyAlignment="1" applyProtection="1">
      <alignment vertical="top" wrapText="1"/>
    </xf>
    <xf numFmtId="168" fontId="7" fillId="0" borderId="1" xfId="0" applyNumberFormat="1" applyFont="1" applyBorder="1" applyAlignment="1" applyProtection="1">
      <alignment vertical="top" wrapText="1"/>
    </xf>
    <xf numFmtId="165" fontId="7" fillId="0" borderId="1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1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4"/>
  <sheetViews>
    <sheetView tabSelected="1" view="pageBreakPreview" zoomScale="85" zoomScaleNormal="85" zoomScaleSheetLayoutView="85" workbookViewId="0">
      <selection activeCell="I17" sqref="I17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4.140625" style="11" customWidth="1"/>
    <col min="7" max="7" width="21" style="1" customWidth="1"/>
    <col min="8" max="8" width="19" style="1" customWidth="1"/>
    <col min="9" max="16" width="17.5703125" style="1" customWidth="1"/>
    <col min="17" max="17" width="19.42578125" style="1" customWidth="1"/>
    <col min="18" max="18" width="23.7109375" style="1" customWidth="1"/>
    <col min="19" max="19" width="14.140625" style="1" bestFit="1" customWidth="1"/>
    <col min="20" max="16384" width="9.140625" style="1"/>
  </cols>
  <sheetData>
    <row r="1" spans="1:17" x14ac:dyDescent="0.25">
      <c r="A1" s="12"/>
      <c r="B1" s="13"/>
      <c r="C1" s="13"/>
      <c r="D1" s="13"/>
      <c r="E1" s="13"/>
      <c r="F1" s="14"/>
      <c r="G1" s="13"/>
      <c r="H1" s="71" t="s">
        <v>10</v>
      </c>
      <c r="I1" s="71"/>
      <c r="J1" s="71"/>
      <c r="K1" s="71"/>
      <c r="L1" s="71"/>
      <c r="M1" s="71"/>
      <c r="N1" s="71"/>
      <c r="O1" s="71"/>
      <c r="P1" s="71"/>
      <c r="Q1" s="71"/>
    </row>
    <row r="2" spans="1:17" x14ac:dyDescent="0.25">
      <c r="A2" s="12"/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x14ac:dyDescent="0.25">
      <c r="A4" s="12"/>
      <c r="B4" s="13"/>
      <c r="C4" s="13"/>
      <c r="D4" s="13"/>
      <c r="E4" s="13"/>
      <c r="F4" s="14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2" customFormat="1" x14ac:dyDescent="0.2">
      <c r="A5" s="74" t="s">
        <v>3</v>
      </c>
      <c r="B5" s="47" t="s">
        <v>4</v>
      </c>
      <c r="C5" s="47" t="s">
        <v>5</v>
      </c>
      <c r="D5" s="47" t="s">
        <v>6</v>
      </c>
      <c r="E5" s="47" t="s">
        <v>7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s="2" customFormat="1" x14ac:dyDescent="0.2">
      <c r="A6" s="74"/>
      <c r="B6" s="47"/>
      <c r="C6" s="47"/>
      <c r="D6" s="47"/>
      <c r="E6" s="15" t="s">
        <v>8</v>
      </c>
      <c r="F6" s="16" t="s">
        <v>2</v>
      </c>
      <c r="G6" s="15" t="s">
        <v>9</v>
      </c>
      <c r="H6" s="15" t="s">
        <v>23</v>
      </c>
      <c r="I6" s="15" t="s">
        <v>24</v>
      </c>
      <c r="J6" s="15" t="s">
        <v>25</v>
      </c>
      <c r="K6" s="15" t="s">
        <v>26</v>
      </c>
      <c r="L6" s="15" t="s">
        <v>27</v>
      </c>
      <c r="M6" s="15" t="s">
        <v>28</v>
      </c>
      <c r="N6" s="15" t="s">
        <v>29</v>
      </c>
      <c r="O6" s="15" t="s">
        <v>30</v>
      </c>
      <c r="P6" s="15" t="s">
        <v>31</v>
      </c>
      <c r="Q6" s="15" t="s">
        <v>32</v>
      </c>
    </row>
    <row r="7" spans="1:17" s="3" customFormat="1" ht="11.25" x14ac:dyDescent="0.2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9">
        <v>6</v>
      </c>
      <c r="G7" s="18">
        <v>7</v>
      </c>
      <c r="H7" s="18">
        <v>8</v>
      </c>
      <c r="I7" s="18" t="s">
        <v>35</v>
      </c>
      <c r="J7" s="18" t="s">
        <v>36</v>
      </c>
      <c r="K7" s="18" t="s">
        <v>37</v>
      </c>
      <c r="L7" s="18" t="s">
        <v>38</v>
      </c>
      <c r="M7" s="18" t="s">
        <v>39</v>
      </c>
      <c r="N7" s="18" t="s">
        <v>40</v>
      </c>
      <c r="O7" s="18" t="s">
        <v>41</v>
      </c>
      <c r="P7" s="18" t="s">
        <v>42</v>
      </c>
      <c r="Q7" s="18" t="s">
        <v>43</v>
      </c>
    </row>
    <row r="8" spans="1:17" s="2" customFormat="1" x14ac:dyDescent="0.2">
      <c r="A8" s="72" t="s">
        <v>16</v>
      </c>
      <c r="B8" s="73" t="s">
        <v>44</v>
      </c>
      <c r="C8" s="72" t="s">
        <v>34</v>
      </c>
      <c r="D8" s="20" t="s">
        <v>0</v>
      </c>
      <c r="E8" s="21">
        <f>SUM(F8:Q8)</f>
        <v>6569.3977299999997</v>
      </c>
      <c r="F8" s="22">
        <f>SUM(F9:F13)</f>
        <v>904.44009000000005</v>
      </c>
      <c r="G8" s="21">
        <f t="shared" ref="G8:Q8" si="0">SUM(G9:G13)</f>
        <v>323.86907000000002</v>
      </c>
      <c r="H8" s="21">
        <f t="shared" si="0"/>
        <v>1486.0885699999999</v>
      </c>
      <c r="I8" s="21">
        <f t="shared" si="0"/>
        <v>365</v>
      </c>
      <c r="J8" s="21">
        <f t="shared" si="0"/>
        <v>340</v>
      </c>
      <c r="K8" s="21">
        <f t="shared" si="0"/>
        <v>450</v>
      </c>
      <c r="L8" s="21">
        <f t="shared" si="0"/>
        <v>450</v>
      </c>
      <c r="M8" s="21">
        <f t="shared" si="0"/>
        <v>450</v>
      </c>
      <c r="N8" s="21">
        <f t="shared" si="0"/>
        <v>450</v>
      </c>
      <c r="O8" s="21">
        <f t="shared" si="0"/>
        <v>450</v>
      </c>
      <c r="P8" s="21">
        <f t="shared" si="0"/>
        <v>450</v>
      </c>
      <c r="Q8" s="21">
        <f t="shared" si="0"/>
        <v>450</v>
      </c>
    </row>
    <row r="9" spans="1:17" s="2" customFormat="1" x14ac:dyDescent="0.2">
      <c r="A9" s="72"/>
      <c r="B9" s="73"/>
      <c r="C9" s="72"/>
      <c r="D9" s="23" t="s">
        <v>22</v>
      </c>
      <c r="E9" s="24">
        <f>SUM(F9:Q9)</f>
        <v>0</v>
      </c>
      <c r="F9" s="25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s="2" customFormat="1" x14ac:dyDescent="0.2">
      <c r="A10" s="47"/>
      <c r="B10" s="46"/>
      <c r="C10" s="47"/>
      <c r="D10" s="26" t="s">
        <v>11</v>
      </c>
      <c r="E10" s="24">
        <f t="shared" ref="E10:E13" si="1">SUM(F10:Q10)</f>
        <v>0</v>
      </c>
      <c r="F10" s="27">
        <v>0</v>
      </c>
      <c r="G10" s="28">
        <v>0</v>
      </c>
      <c r="H10" s="28">
        <v>0</v>
      </c>
      <c r="I10" s="28"/>
      <c r="J10" s="28"/>
      <c r="K10" s="28"/>
      <c r="L10" s="28"/>
      <c r="M10" s="28"/>
      <c r="N10" s="28"/>
      <c r="O10" s="28"/>
      <c r="P10" s="28"/>
      <c r="Q10" s="28"/>
    </row>
    <row r="11" spans="1:17" s="2" customFormat="1" x14ac:dyDescent="0.2">
      <c r="A11" s="47"/>
      <c r="B11" s="46"/>
      <c r="C11" s="47"/>
      <c r="D11" s="26" t="s">
        <v>12</v>
      </c>
      <c r="E11" s="24">
        <f t="shared" si="1"/>
        <v>202.33663000000001</v>
      </c>
      <c r="F11" s="27">
        <v>202.33663000000001</v>
      </c>
      <c r="G11" s="28">
        <v>0</v>
      </c>
      <c r="H11" s="28">
        <v>0</v>
      </c>
      <c r="I11" s="28"/>
      <c r="J11" s="28"/>
      <c r="K11" s="28"/>
      <c r="L11" s="28"/>
      <c r="M11" s="28"/>
      <c r="N11" s="28"/>
      <c r="O11" s="28"/>
      <c r="P11" s="28"/>
      <c r="Q11" s="28"/>
    </row>
    <row r="12" spans="1:17" s="2" customFormat="1" x14ac:dyDescent="0.2">
      <c r="A12" s="47"/>
      <c r="B12" s="46"/>
      <c r="C12" s="47"/>
      <c r="D12" s="26" t="s">
        <v>15</v>
      </c>
      <c r="E12" s="24">
        <f t="shared" si="1"/>
        <v>4917.0610999999999</v>
      </c>
      <c r="F12" s="27">
        <v>702.10346000000004</v>
      </c>
      <c r="G12" s="29">
        <f>3785-3390-37.13093-34</f>
        <v>323.86907000000002</v>
      </c>
      <c r="H12" s="28">
        <f>368.53857-9-3.45</f>
        <v>356.08857</v>
      </c>
      <c r="I12" s="28">
        <v>205</v>
      </c>
      <c r="J12" s="28">
        <v>180</v>
      </c>
      <c r="K12" s="28">
        <v>450</v>
      </c>
      <c r="L12" s="28">
        <v>450</v>
      </c>
      <c r="M12" s="28">
        <v>450</v>
      </c>
      <c r="N12" s="28">
        <v>450</v>
      </c>
      <c r="O12" s="28">
        <v>450</v>
      </c>
      <c r="P12" s="28">
        <v>450</v>
      </c>
      <c r="Q12" s="28">
        <v>450</v>
      </c>
    </row>
    <row r="13" spans="1:17" s="2" customFormat="1" x14ac:dyDescent="0.2">
      <c r="A13" s="47"/>
      <c r="B13" s="46"/>
      <c r="C13" s="47"/>
      <c r="D13" s="26" t="s">
        <v>13</v>
      </c>
      <c r="E13" s="24">
        <f t="shared" si="1"/>
        <v>1450</v>
      </c>
      <c r="F13" s="27">
        <f>1130-1000-130</f>
        <v>0</v>
      </c>
      <c r="G13" s="28"/>
      <c r="H13" s="28">
        <v>1130</v>
      </c>
      <c r="I13" s="28">
        <v>160</v>
      </c>
      <c r="J13" s="28">
        <v>160</v>
      </c>
      <c r="K13" s="28"/>
      <c r="L13" s="28"/>
      <c r="M13" s="28"/>
      <c r="N13" s="28"/>
      <c r="O13" s="28"/>
      <c r="P13" s="28"/>
      <c r="Q13" s="28"/>
    </row>
    <row r="14" spans="1:17" s="2" customFormat="1" x14ac:dyDescent="0.2">
      <c r="A14" s="47" t="s">
        <v>21</v>
      </c>
      <c r="B14" s="46" t="s">
        <v>20</v>
      </c>
      <c r="C14" s="47" t="s">
        <v>34</v>
      </c>
      <c r="D14" s="30" t="s">
        <v>0</v>
      </c>
      <c r="E14" s="21">
        <f>SUM(F14:Q14)</f>
        <v>15766.330410000002</v>
      </c>
      <c r="F14" s="31">
        <f>SUM(F15:F19)</f>
        <v>127.29073000000002</v>
      </c>
      <c r="G14" s="32">
        <f t="shared" ref="G14:Q14" si="2">SUM(G15:G19)</f>
        <v>8555.6274700000013</v>
      </c>
      <c r="H14" s="32">
        <f t="shared" si="2"/>
        <v>2333.41221</v>
      </c>
      <c r="I14" s="32">
        <f t="shared" si="2"/>
        <v>450</v>
      </c>
      <c r="J14" s="32">
        <f t="shared" si="2"/>
        <v>450</v>
      </c>
      <c r="K14" s="32">
        <f t="shared" si="2"/>
        <v>550</v>
      </c>
      <c r="L14" s="32">
        <f t="shared" si="2"/>
        <v>550</v>
      </c>
      <c r="M14" s="32">
        <f t="shared" si="2"/>
        <v>550</v>
      </c>
      <c r="N14" s="32">
        <f t="shared" si="2"/>
        <v>550</v>
      </c>
      <c r="O14" s="32">
        <f t="shared" si="2"/>
        <v>550</v>
      </c>
      <c r="P14" s="32">
        <f t="shared" si="2"/>
        <v>550</v>
      </c>
      <c r="Q14" s="32">
        <f t="shared" si="2"/>
        <v>550</v>
      </c>
    </row>
    <row r="15" spans="1:17" s="2" customFormat="1" x14ac:dyDescent="0.2">
      <c r="A15" s="47"/>
      <c r="B15" s="46"/>
      <c r="C15" s="47"/>
      <c r="D15" s="23" t="s">
        <v>22</v>
      </c>
      <c r="E15" s="24">
        <f>SUM(F15:Q15)</f>
        <v>0</v>
      </c>
      <c r="F15" s="3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17" s="2" customFormat="1" x14ac:dyDescent="0.2">
      <c r="A16" s="47"/>
      <c r="B16" s="46"/>
      <c r="C16" s="47"/>
      <c r="D16" s="26" t="s">
        <v>11</v>
      </c>
      <c r="E16" s="24">
        <f t="shared" ref="E16:E19" si="3">SUM(F16:Q16)</f>
        <v>0</v>
      </c>
      <c r="F16" s="27">
        <v>0</v>
      </c>
      <c r="G16" s="28"/>
      <c r="H16" s="28">
        <v>0</v>
      </c>
      <c r="I16" s="28"/>
      <c r="J16" s="28"/>
      <c r="K16" s="28"/>
      <c r="L16" s="28"/>
      <c r="M16" s="28"/>
      <c r="N16" s="28"/>
      <c r="O16" s="28"/>
      <c r="P16" s="28"/>
      <c r="Q16" s="28"/>
    </row>
    <row r="17" spans="1:19" s="2" customFormat="1" x14ac:dyDescent="0.2">
      <c r="A17" s="47"/>
      <c r="B17" s="46"/>
      <c r="C17" s="47"/>
      <c r="D17" s="26" t="s">
        <v>12</v>
      </c>
      <c r="E17" s="24">
        <f t="shared" si="3"/>
        <v>10324.416570000001</v>
      </c>
      <c r="F17" s="27">
        <v>0</v>
      </c>
      <c r="G17" s="28">
        <f>6675.13057+397.536+1310.4</f>
        <v>8383.0665700000009</v>
      </c>
      <c r="H17" s="28">
        <v>1941.35</v>
      </c>
      <c r="I17" s="28"/>
      <c r="J17" s="28"/>
      <c r="K17" s="28"/>
      <c r="L17" s="28"/>
      <c r="M17" s="28"/>
      <c r="N17" s="28"/>
      <c r="O17" s="28"/>
      <c r="P17" s="28"/>
      <c r="Q17" s="28"/>
    </row>
    <row r="18" spans="1:19" s="2" customFormat="1" x14ac:dyDescent="0.2">
      <c r="A18" s="47"/>
      <c r="B18" s="46"/>
      <c r="C18" s="47"/>
      <c r="D18" s="26" t="s">
        <v>15</v>
      </c>
      <c r="E18" s="24">
        <f>SUM(F18:Q18)</f>
        <v>4841.9138400000002</v>
      </c>
      <c r="F18" s="27">
        <f>430.61756-200-50-53.32683</f>
        <v>127.29073000000002</v>
      </c>
      <c r="G18" s="28">
        <f>230-57.4391</f>
        <v>172.5609</v>
      </c>
      <c r="H18" s="28">
        <v>192.06220999999999</v>
      </c>
      <c r="I18" s="28">
        <v>250</v>
      </c>
      <c r="J18" s="28">
        <v>250</v>
      </c>
      <c r="K18" s="28">
        <v>550</v>
      </c>
      <c r="L18" s="28">
        <v>550</v>
      </c>
      <c r="M18" s="28">
        <v>550</v>
      </c>
      <c r="N18" s="28">
        <v>550</v>
      </c>
      <c r="O18" s="28">
        <v>550</v>
      </c>
      <c r="P18" s="28">
        <v>550</v>
      </c>
      <c r="Q18" s="28">
        <v>550</v>
      </c>
    </row>
    <row r="19" spans="1:19" s="2" customFormat="1" x14ac:dyDescent="0.2">
      <c r="A19" s="47"/>
      <c r="B19" s="46"/>
      <c r="C19" s="47"/>
      <c r="D19" s="26" t="s">
        <v>13</v>
      </c>
      <c r="E19" s="24">
        <f t="shared" si="3"/>
        <v>600</v>
      </c>
      <c r="F19" s="27">
        <f>300-300</f>
        <v>0</v>
      </c>
      <c r="G19" s="28"/>
      <c r="H19" s="28">
        <v>200</v>
      </c>
      <c r="I19" s="28">
        <v>200</v>
      </c>
      <c r="J19" s="28">
        <v>200</v>
      </c>
      <c r="K19" s="28"/>
      <c r="L19" s="28"/>
      <c r="M19" s="28"/>
      <c r="N19" s="28"/>
      <c r="O19" s="28"/>
      <c r="P19" s="28"/>
      <c r="Q19" s="28"/>
    </row>
    <row r="20" spans="1:19" s="9" customFormat="1" x14ac:dyDescent="0.2">
      <c r="A20" s="69" t="s">
        <v>45</v>
      </c>
      <c r="B20" s="70" t="s">
        <v>46</v>
      </c>
      <c r="C20" s="69" t="s">
        <v>34</v>
      </c>
      <c r="D20" s="33" t="s">
        <v>0</v>
      </c>
      <c r="E20" s="34">
        <f>SUM(F20:Q20)</f>
        <v>215.65174000000002</v>
      </c>
      <c r="F20" s="35">
        <f>SUM(F21:F25)</f>
        <v>142.14488</v>
      </c>
      <c r="G20" s="36">
        <f t="shared" ref="G20:Q20" si="4">SUM(G21:G25)</f>
        <v>73.506860000000003</v>
      </c>
      <c r="H20" s="35">
        <f t="shared" si="4"/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M20" s="35">
        <f t="shared" si="4"/>
        <v>0</v>
      </c>
      <c r="N20" s="35">
        <f t="shared" si="4"/>
        <v>0</v>
      </c>
      <c r="O20" s="35">
        <f t="shared" si="4"/>
        <v>0</v>
      </c>
      <c r="P20" s="35">
        <f t="shared" si="4"/>
        <v>0</v>
      </c>
      <c r="Q20" s="35">
        <f t="shared" si="4"/>
        <v>0</v>
      </c>
    </row>
    <row r="21" spans="1:19" s="9" customFormat="1" x14ac:dyDescent="0.2">
      <c r="A21" s="69"/>
      <c r="B21" s="70"/>
      <c r="C21" s="69"/>
      <c r="D21" s="37" t="s">
        <v>22</v>
      </c>
      <c r="E21" s="38">
        <f>SUM(F21:Q21)</f>
        <v>0</v>
      </c>
      <c r="F21" s="39">
        <v>0</v>
      </c>
      <c r="G21" s="4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</row>
    <row r="22" spans="1:19" s="9" customFormat="1" x14ac:dyDescent="0.2">
      <c r="A22" s="69"/>
      <c r="B22" s="70"/>
      <c r="C22" s="69"/>
      <c r="D22" s="42" t="s">
        <v>11</v>
      </c>
      <c r="E22" s="38">
        <f t="shared" ref="E22:E23" si="5">SUM(F22:Q22)</f>
        <v>0</v>
      </c>
      <c r="F22" s="39">
        <v>0</v>
      </c>
      <c r="G22" s="4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</row>
    <row r="23" spans="1:19" s="9" customFormat="1" x14ac:dyDescent="0.2">
      <c r="A23" s="69"/>
      <c r="B23" s="70"/>
      <c r="C23" s="69"/>
      <c r="D23" s="42" t="s">
        <v>12</v>
      </c>
      <c r="E23" s="38">
        <f t="shared" si="5"/>
        <v>0</v>
      </c>
      <c r="F23" s="39">
        <v>0</v>
      </c>
      <c r="G23" s="4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</row>
    <row r="24" spans="1:19" s="9" customFormat="1" x14ac:dyDescent="0.2">
      <c r="A24" s="69"/>
      <c r="B24" s="70"/>
      <c r="C24" s="69"/>
      <c r="D24" s="42" t="s">
        <v>15</v>
      </c>
      <c r="E24" s="38">
        <f>SUM(F24:Q24)</f>
        <v>215.65174000000002</v>
      </c>
      <c r="F24" s="41">
        <v>142.14488</v>
      </c>
      <c r="G24" s="40">
        <f>125-51.49314</f>
        <v>73.506860000000003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S24" s="10"/>
    </row>
    <row r="25" spans="1:19" s="9" customFormat="1" x14ac:dyDescent="0.2">
      <c r="A25" s="69"/>
      <c r="B25" s="70"/>
      <c r="C25" s="69"/>
      <c r="D25" s="42" t="s">
        <v>13</v>
      </c>
      <c r="E25" s="38">
        <f>SUM(F25:Q25)</f>
        <v>0</v>
      </c>
      <c r="F25" s="41">
        <f>1150-1150</f>
        <v>0</v>
      </c>
      <c r="G25" s="40"/>
      <c r="H25" s="41"/>
      <c r="I25" s="41"/>
      <c r="J25" s="41"/>
      <c r="K25" s="41"/>
      <c r="L25" s="41"/>
      <c r="M25" s="41"/>
      <c r="N25" s="41"/>
      <c r="O25" s="41"/>
      <c r="P25" s="41"/>
      <c r="Q25" s="41"/>
    </row>
    <row r="26" spans="1:19" s="2" customFormat="1" ht="16.5" customHeight="1" x14ac:dyDescent="0.2">
      <c r="A26" s="60" t="s">
        <v>14</v>
      </c>
      <c r="B26" s="61"/>
      <c r="C26" s="62"/>
      <c r="D26" s="30" t="s">
        <v>0</v>
      </c>
      <c r="E26" s="21">
        <f>SUM(F26:Q26)</f>
        <v>22551.37988</v>
      </c>
      <c r="F26" s="31">
        <f>SUM(F27:F31)</f>
        <v>1173.8757000000001</v>
      </c>
      <c r="G26" s="32">
        <f t="shared" ref="G26:Q26" si="6">SUM(G27:G31)</f>
        <v>8953.0034000000014</v>
      </c>
      <c r="H26" s="32">
        <f t="shared" si="6"/>
        <v>3819.5007799999998</v>
      </c>
      <c r="I26" s="32">
        <f t="shared" si="6"/>
        <v>815</v>
      </c>
      <c r="J26" s="32">
        <f t="shared" si="6"/>
        <v>790</v>
      </c>
      <c r="K26" s="32">
        <f t="shared" si="6"/>
        <v>1000</v>
      </c>
      <c r="L26" s="32">
        <f t="shared" si="6"/>
        <v>1000</v>
      </c>
      <c r="M26" s="32">
        <f t="shared" si="6"/>
        <v>1000</v>
      </c>
      <c r="N26" s="32">
        <f t="shared" si="6"/>
        <v>1000</v>
      </c>
      <c r="O26" s="32">
        <f t="shared" si="6"/>
        <v>1000</v>
      </c>
      <c r="P26" s="32">
        <f t="shared" si="6"/>
        <v>1000</v>
      </c>
      <c r="Q26" s="32">
        <f t="shared" si="6"/>
        <v>1000</v>
      </c>
    </row>
    <row r="27" spans="1:19" s="2" customFormat="1" x14ac:dyDescent="0.2">
      <c r="A27" s="63"/>
      <c r="B27" s="64"/>
      <c r="C27" s="65"/>
      <c r="D27" s="20" t="s">
        <v>22</v>
      </c>
      <c r="E27" s="21">
        <f>SUM(F27:Q27)</f>
        <v>0</v>
      </c>
      <c r="F27" s="31">
        <f t="shared" ref="F27:H28" si="7">F9+F15</f>
        <v>0</v>
      </c>
      <c r="G27" s="32">
        <f t="shared" si="7"/>
        <v>0</v>
      </c>
      <c r="H27" s="32">
        <f t="shared" si="7"/>
        <v>0</v>
      </c>
      <c r="I27" s="32"/>
      <c r="J27" s="32"/>
      <c r="K27" s="32"/>
      <c r="L27" s="32"/>
      <c r="M27" s="32"/>
      <c r="N27" s="32"/>
      <c r="O27" s="32"/>
      <c r="P27" s="32"/>
      <c r="Q27" s="32">
        <f>Q9+Q15</f>
        <v>0</v>
      </c>
    </row>
    <row r="28" spans="1:19" s="2" customFormat="1" x14ac:dyDescent="0.2">
      <c r="A28" s="63"/>
      <c r="B28" s="64"/>
      <c r="C28" s="65"/>
      <c r="D28" s="30" t="s">
        <v>11</v>
      </c>
      <c r="E28" s="21">
        <f t="shared" ref="E28:E31" si="8">SUM(F28:Q28)</f>
        <v>0</v>
      </c>
      <c r="F28" s="31">
        <f t="shared" si="7"/>
        <v>0</v>
      </c>
      <c r="G28" s="32">
        <f t="shared" si="7"/>
        <v>0</v>
      </c>
      <c r="H28" s="32">
        <f t="shared" si="7"/>
        <v>0</v>
      </c>
      <c r="I28" s="32">
        <f t="shared" ref="I28:P31" si="9">I10+I16</f>
        <v>0</v>
      </c>
      <c r="J28" s="32">
        <f t="shared" si="9"/>
        <v>0</v>
      </c>
      <c r="K28" s="32">
        <f t="shared" si="9"/>
        <v>0</v>
      </c>
      <c r="L28" s="32">
        <f t="shared" si="9"/>
        <v>0</v>
      </c>
      <c r="M28" s="32">
        <f t="shared" si="9"/>
        <v>0</v>
      </c>
      <c r="N28" s="32">
        <f t="shared" si="9"/>
        <v>0</v>
      </c>
      <c r="O28" s="32">
        <f t="shared" si="9"/>
        <v>0</v>
      </c>
      <c r="P28" s="32">
        <f t="shared" si="9"/>
        <v>0</v>
      </c>
      <c r="Q28" s="32">
        <f>Q10+Q16</f>
        <v>0</v>
      </c>
    </row>
    <row r="29" spans="1:19" s="2" customFormat="1" x14ac:dyDescent="0.2">
      <c r="A29" s="63"/>
      <c r="B29" s="64"/>
      <c r="C29" s="65"/>
      <c r="D29" s="30" t="s">
        <v>12</v>
      </c>
      <c r="E29" s="21">
        <f t="shared" si="8"/>
        <v>10526.753200000001</v>
      </c>
      <c r="F29" s="31">
        <f>F11+F17</f>
        <v>202.33663000000001</v>
      </c>
      <c r="G29" s="32">
        <f>G11+G17+G23</f>
        <v>8383.0665700000009</v>
      </c>
      <c r="H29" s="32">
        <f>H11+H17</f>
        <v>1941.35</v>
      </c>
      <c r="I29" s="32">
        <f t="shared" si="9"/>
        <v>0</v>
      </c>
      <c r="J29" s="32">
        <f t="shared" si="9"/>
        <v>0</v>
      </c>
      <c r="K29" s="32">
        <f t="shared" si="9"/>
        <v>0</v>
      </c>
      <c r="L29" s="32">
        <f t="shared" si="9"/>
        <v>0</v>
      </c>
      <c r="M29" s="32">
        <f t="shared" si="9"/>
        <v>0</v>
      </c>
      <c r="N29" s="32">
        <f t="shared" si="9"/>
        <v>0</v>
      </c>
      <c r="O29" s="32">
        <f t="shared" si="9"/>
        <v>0</v>
      </c>
      <c r="P29" s="32">
        <f t="shared" si="9"/>
        <v>0</v>
      </c>
      <c r="Q29" s="32">
        <f>Q11+Q17</f>
        <v>0</v>
      </c>
    </row>
    <row r="30" spans="1:19" s="2" customFormat="1" x14ac:dyDescent="0.2">
      <c r="A30" s="63"/>
      <c r="B30" s="64"/>
      <c r="C30" s="65"/>
      <c r="D30" s="30" t="s">
        <v>15</v>
      </c>
      <c r="E30" s="21">
        <f t="shared" si="8"/>
        <v>9974.6266799999994</v>
      </c>
      <c r="F30" s="31">
        <f>F12+F18+F24</f>
        <v>971.53907000000004</v>
      </c>
      <c r="G30" s="32">
        <f>G12+G18+G24</f>
        <v>569.93682999999999</v>
      </c>
      <c r="H30" s="32">
        <f>H12+H18</f>
        <v>548.15077999999994</v>
      </c>
      <c r="I30" s="32">
        <f t="shared" si="9"/>
        <v>455</v>
      </c>
      <c r="J30" s="32">
        <f t="shared" si="9"/>
        <v>430</v>
      </c>
      <c r="K30" s="32">
        <f t="shared" si="9"/>
        <v>1000</v>
      </c>
      <c r="L30" s="32">
        <f t="shared" si="9"/>
        <v>1000</v>
      </c>
      <c r="M30" s="32">
        <f t="shared" si="9"/>
        <v>1000</v>
      </c>
      <c r="N30" s="32">
        <f t="shared" si="9"/>
        <v>1000</v>
      </c>
      <c r="O30" s="32">
        <f t="shared" si="9"/>
        <v>1000</v>
      </c>
      <c r="P30" s="32">
        <f t="shared" si="9"/>
        <v>1000</v>
      </c>
      <c r="Q30" s="32">
        <f>Q12+Q18</f>
        <v>1000</v>
      </c>
      <c r="S30" s="6"/>
    </row>
    <row r="31" spans="1:19" s="2" customFormat="1" x14ac:dyDescent="0.2">
      <c r="A31" s="66"/>
      <c r="B31" s="67"/>
      <c r="C31" s="68"/>
      <c r="D31" s="30" t="s">
        <v>13</v>
      </c>
      <c r="E31" s="21">
        <f t="shared" si="8"/>
        <v>2050</v>
      </c>
      <c r="F31" s="31">
        <f>F13+F19</f>
        <v>0</v>
      </c>
      <c r="G31" s="32">
        <f>G13+G19+G25</f>
        <v>0</v>
      </c>
      <c r="H31" s="32">
        <f>H13+H19</f>
        <v>1330</v>
      </c>
      <c r="I31" s="32">
        <f t="shared" si="9"/>
        <v>360</v>
      </c>
      <c r="J31" s="32">
        <f t="shared" si="9"/>
        <v>360</v>
      </c>
      <c r="K31" s="32">
        <f t="shared" si="9"/>
        <v>0</v>
      </c>
      <c r="L31" s="32">
        <f t="shared" si="9"/>
        <v>0</v>
      </c>
      <c r="M31" s="32">
        <f t="shared" si="9"/>
        <v>0</v>
      </c>
      <c r="N31" s="32">
        <f t="shared" si="9"/>
        <v>0</v>
      </c>
      <c r="O31" s="32">
        <f t="shared" si="9"/>
        <v>0</v>
      </c>
      <c r="P31" s="32">
        <f t="shared" si="9"/>
        <v>0</v>
      </c>
      <c r="Q31" s="32">
        <f>Q13+Q19</f>
        <v>0</v>
      </c>
    </row>
    <row r="32" spans="1:19" s="5" customFormat="1" x14ac:dyDescent="0.2">
      <c r="A32" s="57" t="s">
        <v>17</v>
      </c>
      <c r="B32" s="58"/>
      <c r="C32" s="59"/>
      <c r="D32" s="30"/>
      <c r="E32" s="24"/>
      <c r="F32" s="31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7"/>
    </row>
    <row r="33" spans="1:18" s="5" customFormat="1" x14ac:dyDescent="0.2">
      <c r="A33" s="48" t="s">
        <v>18</v>
      </c>
      <c r="B33" s="49"/>
      <c r="C33" s="50"/>
      <c r="D33" s="30" t="s">
        <v>0</v>
      </c>
      <c r="E33" s="21">
        <f>SUM(F33:Q33)</f>
        <v>0</v>
      </c>
      <c r="F33" s="31">
        <f>SUM(F34:F38)</f>
        <v>0</v>
      </c>
      <c r="G33" s="32">
        <f t="shared" ref="G33:Q33" si="10">SUM(G34:G38)</f>
        <v>0</v>
      </c>
      <c r="H33" s="32">
        <f t="shared" si="10"/>
        <v>0</v>
      </c>
      <c r="I33" s="32">
        <f t="shared" si="10"/>
        <v>0</v>
      </c>
      <c r="J33" s="32">
        <f t="shared" si="10"/>
        <v>0</v>
      </c>
      <c r="K33" s="32">
        <f t="shared" si="10"/>
        <v>0</v>
      </c>
      <c r="L33" s="32">
        <f t="shared" si="10"/>
        <v>0</v>
      </c>
      <c r="M33" s="32">
        <f t="shared" si="10"/>
        <v>0</v>
      </c>
      <c r="N33" s="32">
        <f t="shared" si="10"/>
        <v>0</v>
      </c>
      <c r="O33" s="32">
        <f t="shared" si="10"/>
        <v>0</v>
      </c>
      <c r="P33" s="32">
        <f t="shared" si="10"/>
        <v>0</v>
      </c>
      <c r="Q33" s="32">
        <f t="shared" si="10"/>
        <v>0</v>
      </c>
      <c r="R33" s="7"/>
    </row>
    <row r="34" spans="1:18" s="5" customFormat="1" x14ac:dyDescent="0.2">
      <c r="A34" s="51"/>
      <c r="B34" s="52"/>
      <c r="C34" s="53"/>
      <c r="D34" s="23" t="s">
        <v>22</v>
      </c>
      <c r="E34" s="24">
        <f>SUM(F34:Q34)</f>
        <v>0</v>
      </c>
      <c r="F34" s="27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7"/>
    </row>
    <row r="35" spans="1:18" s="5" customFormat="1" x14ac:dyDescent="0.2">
      <c r="A35" s="51"/>
      <c r="B35" s="52"/>
      <c r="C35" s="53"/>
      <c r="D35" s="26" t="s">
        <v>11</v>
      </c>
      <c r="E35" s="24">
        <f t="shared" ref="E35:E38" si="11">SUM(F35:Q35)</f>
        <v>0</v>
      </c>
      <c r="F35" s="27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7"/>
    </row>
    <row r="36" spans="1:18" s="5" customFormat="1" x14ac:dyDescent="0.2">
      <c r="A36" s="51"/>
      <c r="B36" s="52"/>
      <c r="C36" s="53"/>
      <c r="D36" s="26" t="s">
        <v>12</v>
      </c>
      <c r="E36" s="24">
        <f t="shared" si="11"/>
        <v>0</v>
      </c>
      <c r="F36" s="27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7"/>
    </row>
    <row r="37" spans="1:18" s="5" customFormat="1" x14ac:dyDescent="0.2">
      <c r="A37" s="51"/>
      <c r="B37" s="52"/>
      <c r="C37" s="53"/>
      <c r="D37" s="26" t="s">
        <v>15</v>
      </c>
      <c r="E37" s="24">
        <f t="shared" si="11"/>
        <v>0</v>
      </c>
      <c r="F37" s="27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7"/>
    </row>
    <row r="38" spans="1:18" s="5" customFormat="1" x14ac:dyDescent="0.2">
      <c r="A38" s="54"/>
      <c r="B38" s="55"/>
      <c r="C38" s="56"/>
      <c r="D38" s="26" t="s">
        <v>13</v>
      </c>
      <c r="E38" s="24">
        <f t="shared" si="11"/>
        <v>0</v>
      </c>
      <c r="F38" s="27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7"/>
    </row>
    <row r="39" spans="1:18" s="2" customFormat="1" x14ac:dyDescent="0.2">
      <c r="A39" s="48" t="s">
        <v>19</v>
      </c>
      <c r="B39" s="49"/>
      <c r="C39" s="50"/>
      <c r="D39" s="30" t="s">
        <v>0</v>
      </c>
      <c r="E39" s="21">
        <f>SUM(F39:Q39)</f>
        <v>22551.37988</v>
      </c>
      <c r="F39" s="31">
        <f>SUM(F40:F44)</f>
        <v>1173.8757000000001</v>
      </c>
      <c r="G39" s="32">
        <f t="shared" ref="G39:Q39" si="12">SUM(G40:G44)</f>
        <v>8953.0034000000014</v>
      </c>
      <c r="H39" s="32">
        <f t="shared" si="12"/>
        <v>3819.5007799999998</v>
      </c>
      <c r="I39" s="32">
        <f t="shared" si="12"/>
        <v>815</v>
      </c>
      <c r="J39" s="32">
        <f t="shared" si="12"/>
        <v>790</v>
      </c>
      <c r="K39" s="32">
        <f t="shared" si="12"/>
        <v>1000</v>
      </c>
      <c r="L39" s="32">
        <f t="shared" si="12"/>
        <v>1000</v>
      </c>
      <c r="M39" s="32">
        <f t="shared" si="12"/>
        <v>1000</v>
      </c>
      <c r="N39" s="32">
        <f t="shared" si="12"/>
        <v>1000</v>
      </c>
      <c r="O39" s="32">
        <f t="shared" si="12"/>
        <v>1000</v>
      </c>
      <c r="P39" s="32">
        <f t="shared" si="12"/>
        <v>1000</v>
      </c>
      <c r="Q39" s="32">
        <f t="shared" si="12"/>
        <v>1000</v>
      </c>
      <c r="R39" s="8"/>
    </row>
    <row r="40" spans="1:18" s="2" customFormat="1" x14ac:dyDescent="0.2">
      <c r="A40" s="51"/>
      <c r="B40" s="52"/>
      <c r="C40" s="53"/>
      <c r="D40" s="23" t="s">
        <v>22</v>
      </c>
      <c r="E40" s="24">
        <f t="shared" ref="E40:E42" si="13">SUM(F40:Q40)</f>
        <v>0</v>
      </c>
      <c r="F40" s="27">
        <f>F27</f>
        <v>0</v>
      </c>
      <c r="G40" s="28">
        <f t="shared" ref="G40:Q40" si="14">G27</f>
        <v>0</v>
      </c>
      <c r="H40" s="28">
        <f t="shared" si="14"/>
        <v>0</v>
      </c>
      <c r="I40" s="28">
        <f t="shared" si="14"/>
        <v>0</v>
      </c>
      <c r="J40" s="28">
        <f t="shared" si="14"/>
        <v>0</v>
      </c>
      <c r="K40" s="28">
        <f t="shared" si="14"/>
        <v>0</v>
      </c>
      <c r="L40" s="28">
        <f t="shared" si="14"/>
        <v>0</v>
      </c>
      <c r="M40" s="28">
        <f t="shared" si="14"/>
        <v>0</v>
      </c>
      <c r="N40" s="28">
        <f t="shared" si="14"/>
        <v>0</v>
      </c>
      <c r="O40" s="28">
        <f t="shared" si="14"/>
        <v>0</v>
      </c>
      <c r="P40" s="28">
        <f t="shared" si="14"/>
        <v>0</v>
      </c>
      <c r="Q40" s="28">
        <f t="shared" si="14"/>
        <v>0</v>
      </c>
      <c r="R40" s="8"/>
    </row>
    <row r="41" spans="1:18" s="2" customFormat="1" x14ac:dyDescent="0.2">
      <c r="A41" s="51"/>
      <c r="B41" s="52"/>
      <c r="C41" s="53"/>
      <c r="D41" s="26" t="s">
        <v>11</v>
      </c>
      <c r="E41" s="24">
        <f t="shared" si="13"/>
        <v>0</v>
      </c>
      <c r="F41" s="27">
        <f>F28</f>
        <v>0</v>
      </c>
      <c r="G41" s="28">
        <f t="shared" ref="G41:Q41" si="15">G28</f>
        <v>0</v>
      </c>
      <c r="H41" s="28">
        <f t="shared" si="15"/>
        <v>0</v>
      </c>
      <c r="I41" s="28">
        <f t="shared" si="15"/>
        <v>0</v>
      </c>
      <c r="J41" s="28">
        <f t="shared" si="15"/>
        <v>0</v>
      </c>
      <c r="K41" s="28">
        <f t="shared" si="15"/>
        <v>0</v>
      </c>
      <c r="L41" s="28">
        <f t="shared" si="15"/>
        <v>0</v>
      </c>
      <c r="M41" s="28">
        <f t="shared" si="15"/>
        <v>0</v>
      </c>
      <c r="N41" s="28">
        <f t="shared" si="15"/>
        <v>0</v>
      </c>
      <c r="O41" s="28">
        <f t="shared" si="15"/>
        <v>0</v>
      </c>
      <c r="P41" s="28">
        <f t="shared" si="15"/>
        <v>0</v>
      </c>
      <c r="Q41" s="28">
        <f t="shared" si="15"/>
        <v>0</v>
      </c>
      <c r="R41" s="8"/>
    </row>
    <row r="42" spans="1:18" s="2" customFormat="1" x14ac:dyDescent="0.2">
      <c r="A42" s="51"/>
      <c r="B42" s="52"/>
      <c r="C42" s="53"/>
      <c r="D42" s="26" t="s">
        <v>12</v>
      </c>
      <c r="E42" s="24">
        <f t="shared" si="13"/>
        <v>10526.753200000001</v>
      </c>
      <c r="F42" s="27">
        <f>F29</f>
        <v>202.33663000000001</v>
      </c>
      <c r="G42" s="28">
        <f>G29</f>
        <v>8383.0665700000009</v>
      </c>
      <c r="H42" s="28">
        <f t="shared" ref="H42:Q42" si="16">H29</f>
        <v>1941.35</v>
      </c>
      <c r="I42" s="28">
        <f t="shared" si="16"/>
        <v>0</v>
      </c>
      <c r="J42" s="28">
        <f t="shared" si="16"/>
        <v>0</v>
      </c>
      <c r="K42" s="28">
        <f t="shared" si="16"/>
        <v>0</v>
      </c>
      <c r="L42" s="28">
        <f t="shared" si="16"/>
        <v>0</v>
      </c>
      <c r="M42" s="28">
        <f t="shared" si="16"/>
        <v>0</v>
      </c>
      <c r="N42" s="28">
        <f t="shared" si="16"/>
        <v>0</v>
      </c>
      <c r="O42" s="28">
        <f t="shared" si="16"/>
        <v>0</v>
      </c>
      <c r="P42" s="28">
        <f t="shared" si="16"/>
        <v>0</v>
      </c>
      <c r="Q42" s="28">
        <f t="shared" si="16"/>
        <v>0</v>
      </c>
      <c r="R42" s="8"/>
    </row>
    <row r="43" spans="1:18" s="2" customFormat="1" x14ac:dyDescent="0.2">
      <c r="A43" s="51"/>
      <c r="B43" s="52"/>
      <c r="C43" s="53"/>
      <c r="D43" s="26" t="s">
        <v>15</v>
      </c>
      <c r="E43" s="24">
        <f>SUM(F43:Q43)</f>
        <v>9974.6266799999994</v>
      </c>
      <c r="F43" s="27">
        <f>F30</f>
        <v>971.53907000000004</v>
      </c>
      <c r="G43" s="28">
        <f t="shared" ref="G43:Q43" si="17">G30</f>
        <v>569.93682999999999</v>
      </c>
      <c r="H43" s="28">
        <f t="shared" si="17"/>
        <v>548.15077999999994</v>
      </c>
      <c r="I43" s="28">
        <f t="shared" si="17"/>
        <v>455</v>
      </c>
      <c r="J43" s="28">
        <f t="shared" si="17"/>
        <v>430</v>
      </c>
      <c r="K43" s="28">
        <f t="shared" si="17"/>
        <v>1000</v>
      </c>
      <c r="L43" s="28">
        <f t="shared" si="17"/>
        <v>1000</v>
      </c>
      <c r="M43" s="28">
        <f t="shared" si="17"/>
        <v>1000</v>
      </c>
      <c r="N43" s="28">
        <f t="shared" si="17"/>
        <v>1000</v>
      </c>
      <c r="O43" s="28">
        <f t="shared" si="17"/>
        <v>1000</v>
      </c>
      <c r="P43" s="28">
        <f t="shared" si="17"/>
        <v>1000</v>
      </c>
      <c r="Q43" s="28">
        <f t="shared" si="17"/>
        <v>1000</v>
      </c>
      <c r="R43" s="8"/>
    </row>
    <row r="44" spans="1:18" s="2" customFormat="1" x14ac:dyDescent="0.2">
      <c r="A44" s="54"/>
      <c r="B44" s="55"/>
      <c r="C44" s="56"/>
      <c r="D44" s="26" t="s">
        <v>13</v>
      </c>
      <c r="E44" s="24">
        <f>SUM(F44:Q44)</f>
        <v>2050</v>
      </c>
      <c r="F44" s="27">
        <f>F31</f>
        <v>0</v>
      </c>
      <c r="G44" s="28">
        <f t="shared" ref="G44:Q44" si="18">G31</f>
        <v>0</v>
      </c>
      <c r="H44" s="28">
        <f t="shared" si="18"/>
        <v>1330</v>
      </c>
      <c r="I44" s="28">
        <f t="shared" si="18"/>
        <v>360</v>
      </c>
      <c r="J44" s="28">
        <f t="shared" si="18"/>
        <v>360</v>
      </c>
      <c r="K44" s="28">
        <f t="shared" si="18"/>
        <v>0</v>
      </c>
      <c r="L44" s="28">
        <f t="shared" si="18"/>
        <v>0</v>
      </c>
      <c r="M44" s="28">
        <f t="shared" si="18"/>
        <v>0</v>
      </c>
      <c r="N44" s="28">
        <f t="shared" si="18"/>
        <v>0</v>
      </c>
      <c r="O44" s="28">
        <f t="shared" si="18"/>
        <v>0</v>
      </c>
      <c r="P44" s="28">
        <f t="shared" si="18"/>
        <v>0</v>
      </c>
      <c r="Q44" s="28">
        <f t="shared" si="18"/>
        <v>0</v>
      </c>
      <c r="R44" s="8"/>
    </row>
    <row r="45" spans="1:18" s="2" customFormat="1" x14ac:dyDescent="0.2">
      <c r="A45" s="57" t="s">
        <v>17</v>
      </c>
      <c r="B45" s="58"/>
      <c r="C45" s="59"/>
      <c r="D45" s="30"/>
      <c r="E45" s="24"/>
      <c r="F45" s="31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</row>
    <row r="46" spans="1:18" s="2" customFormat="1" x14ac:dyDescent="0.2">
      <c r="A46" s="48" t="s">
        <v>33</v>
      </c>
      <c r="B46" s="49"/>
      <c r="C46" s="50"/>
      <c r="D46" s="30" t="s">
        <v>0</v>
      </c>
      <c r="E46" s="21">
        <f t="shared" ref="E46:E51" si="19">SUM(F46:Q46)</f>
        <v>22551.37988</v>
      </c>
      <c r="F46" s="31">
        <f>SUM(F47:F51)</f>
        <v>1173.8757000000001</v>
      </c>
      <c r="G46" s="32">
        <f t="shared" ref="G46:Q46" si="20">SUM(G47:G51)</f>
        <v>8953.0034000000014</v>
      </c>
      <c r="H46" s="32">
        <f t="shared" si="20"/>
        <v>3819.5007799999998</v>
      </c>
      <c r="I46" s="32">
        <f t="shared" si="20"/>
        <v>815</v>
      </c>
      <c r="J46" s="32">
        <f t="shared" si="20"/>
        <v>790</v>
      </c>
      <c r="K46" s="32">
        <f t="shared" si="20"/>
        <v>1000</v>
      </c>
      <c r="L46" s="32">
        <f t="shared" si="20"/>
        <v>1000</v>
      </c>
      <c r="M46" s="32">
        <f t="shared" si="20"/>
        <v>1000</v>
      </c>
      <c r="N46" s="32">
        <f t="shared" si="20"/>
        <v>1000</v>
      </c>
      <c r="O46" s="32">
        <f t="shared" si="20"/>
        <v>1000</v>
      </c>
      <c r="P46" s="32">
        <f t="shared" si="20"/>
        <v>1000</v>
      </c>
      <c r="Q46" s="32">
        <f t="shared" si="20"/>
        <v>1000</v>
      </c>
    </row>
    <row r="47" spans="1:18" s="2" customFormat="1" x14ac:dyDescent="0.2">
      <c r="A47" s="51"/>
      <c r="B47" s="52"/>
      <c r="C47" s="53"/>
      <c r="D47" s="23" t="s">
        <v>22</v>
      </c>
      <c r="E47" s="24">
        <f t="shared" si="19"/>
        <v>0</v>
      </c>
      <c r="F47" s="27">
        <f>F27</f>
        <v>0</v>
      </c>
      <c r="G47" s="28">
        <f t="shared" ref="G47:Q47" si="21">G27</f>
        <v>0</v>
      </c>
      <c r="H47" s="28">
        <f t="shared" si="21"/>
        <v>0</v>
      </c>
      <c r="I47" s="28"/>
      <c r="J47" s="28"/>
      <c r="K47" s="28"/>
      <c r="L47" s="28"/>
      <c r="M47" s="28"/>
      <c r="N47" s="28"/>
      <c r="O47" s="28"/>
      <c r="P47" s="28"/>
      <c r="Q47" s="28">
        <f t="shared" si="21"/>
        <v>0</v>
      </c>
    </row>
    <row r="48" spans="1:18" s="2" customFormat="1" x14ac:dyDescent="0.2">
      <c r="A48" s="51"/>
      <c r="B48" s="52"/>
      <c r="C48" s="53"/>
      <c r="D48" s="26" t="s">
        <v>11</v>
      </c>
      <c r="E48" s="24">
        <f t="shared" si="19"/>
        <v>0</v>
      </c>
      <c r="F48" s="27">
        <f>F28</f>
        <v>0</v>
      </c>
      <c r="G48" s="28">
        <f t="shared" ref="G48:Q48" si="22">G28</f>
        <v>0</v>
      </c>
      <c r="H48" s="28">
        <f t="shared" si="22"/>
        <v>0</v>
      </c>
      <c r="I48" s="28"/>
      <c r="J48" s="28"/>
      <c r="K48" s="28"/>
      <c r="L48" s="28"/>
      <c r="M48" s="28"/>
      <c r="N48" s="28"/>
      <c r="O48" s="28"/>
      <c r="P48" s="28"/>
      <c r="Q48" s="28">
        <f t="shared" si="22"/>
        <v>0</v>
      </c>
    </row>
    <row r="49" spans="1:18" s="2" customFormat="1" x14ac:dyDescent="0.2">
      <c r="A49" s="51"/>
      <c r="B49" s="52"/>
      <c r="C49" s="53"/>
      <c r="D49" s="26" t="s">
        <v>12</v>
      </c>
      <c r="E49" s="24">
        <f t="shared" si="19"/>
        <v>10526.753200000001</v>
      </c>
      <c r="F49" s="27">
        <f t="shared" ref="F49:Q49" si="23">F29</f>
        <v>202.33663000000001</v>
      </c>
      <c r="G49" s="28">
        <f t="shared" si="23"/>
        <v>8383.0665700000009</v>
      </c>
      <c r="H49" s="28">
        <f t="shared" si="23"/>
        <v>1941.35</v>
      </c>
      <c r="I49" s="28"/>
      <c r="J49" s="28"/>
      <c r="K49" s="28"/>
      <c r="L49" s="28"/>
      <c r="M49" s="28"/>
      <c r="N49" s="28"/>
      <c r="O49" s="28"/>
      <c r="P49" s="28"/>
      <c r="Q49" s="28">
        <f t="shared" si="23"/>
        <v>0</v>
      </c>
    </row>
    <row r="50" spans="1:18" s="2" customFormat="1" x14ac:dyDescent="0.2">
      <c r="A50" s="51"/>
      <c r="B50" s="52"/>
      <c r="C50" s="53"/>
      <c r="D50" s="26" t="s">
        <v>15</v>
      </c>
      <c r="E50" s="24">
        <f t="shared" si="19"/>
        <v>9974.6266799999994</v>
      </c>
      <c r="F50" s="27">
        <f t="shared" ref="F50:Q50" si="24">F30</f>
        <v>971.53907000000004</v>
      </c>
      <c r="G50" s="28">
        <f t="shared" si="24"/>
        <v>569.93682999999999</v>
      </c>
      <c r="H50" s="28">
        <f t="shared" si="24"/>
        <v>548.15077999999994</v>
      </c>
      <c r="I50" s="28">
        <f t="shared" si="24"/>
        <v>455</v>
      </c>
      <c r="J50" s="28">
        <f t="shared" si="24"/>
        <v>430</v>
      </c>
      <c r="K50" s="28">
        <f t="shared" si="24"/>
        <v>1000</v>
      </c>
      <c r="L50" s="28">
        <f t="shared" si="24"/>
        <v>1000</v>
      </c>
      <c r="M50" s="28">
        <f t="shared" si="24"/>
        <v>1000</v>
      </c>
      <c r="N50" s="28">
        <f t="shared" si="24"/>
        <v>1000</v>
      </c>
      <c r="O50" s="28">
        <f t="shared" si="24"/>
        <v>1000</v>
      </c>
      <c r="P50" s="28">
        <f t="shared" si="24"/>
        <v>1000</v>
      </c>
      <c r="Q50" s="28">
        <f t="shared" si="24"/>
        <v>1000</v>
      </c>
    </row>
    <row r="51" spans="1:18" s="5" customFormat="1" x14ac:dyDescent="0.2">
      <c r="A51" s="54"/>
      <c r="B51" s="55"/>
      <c r="C51" s="56"/>
      <c r="D51" s="26" t="s">
        <v>13</v>
      </c>
      <c r="E51" s="43">
        <f t="shared" si="19"/>
        <v>2050</v>
      </c>
      <c r="F51" s="44">
        <f>F31</f>
        <v>0</v>
      </c>
      <c r="G51" s="45">
        <f t="shared" ref="G51:Q51" si="25">G31</f>
        <v>0</v>
      </c>
      <c r="H51" s="45">
        <f t="shared" si="25"/>
        <v>1330</v>
      </c>
      <c r="I51" s="45">
        <v>360</v>
      </c>
      <c r="J51" s="45">
        <v>360</v>
      </c>
      <c r="K51" s="45"/>
      <c r="L51" s="45"/>
      <c r="M51" s="45"/>
      <c r="N51" s="45"/>
      <c r="O51" s="45"/>
      <c r="P51" s="45"/>
      <c r="Q51" s="45">
        <f t="shared" si="25"/>
        <v>0</v>
      </c>
    </row>
    <row r="52" spans="1:18" s="2" customFormat="1" x14ac:dyDescent="0.25">
      <c r="A52" s="4"/>
      <c r="B52" s="1"/>
      <c r="C52" s="1"/>
      <c r="D52" s="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8" s="2" customFormat="1" x14ac:dyDescent="0.25">
      <c r="A53" s="4"/>
      <c r="B53" s="1"/>
      <c r="C53" s="1"/>
      <c r="D53" s="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8" s="2" customFormat="1" x14ac:dyDescent="0.25">
      <c r="A54" s="4"/>
      <c r="B54" s="1"/>
      <c r="C54" s="1"/>
      <c r="D54" s="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8" s="2" customFormat="1" x14ac:dyDescent="0.25">
      <c r="A55" s="4"/>
      <c r="B55" s="1"/>
      <c r="C55" s="1"/>
      <c r="D55" s="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8" s="2" customFormat="1" x14ac:dyDescent="0.25">
      <c r="A56" s="4"/>
      <c r="B56" s="1"/>
      <c r="C56" s="1"/>
      <c r="D56" s="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8" s="2" customFormat="1" x14ac:dyDescent="0.25">
      <c r="A57" s="4"/>
      <c r="B57" s="1"/>
      <c r="C57" s="1"/>
      <c r="D57" s="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8" s="2" customFormat="1" x14ac:dyDescent="0.25">
      <c r="A58" s="4"/>
      <c r="B58" s="1"/>
      <c r="C58" s="1"/>
      <c r="D58" s="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s="2" customFormat="1" x14ac:dyDescent="0.25">
      <c r="A59" s="4"/>
      <c r="B59" s="1"/>
      <c r="C59" s="1"/>
      <c r="D59" s="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s="2" customFormat="1" x14ac:dyDescent="0.25">
      <c r="A60" s="4"/>
      <c r="B60" s="1"/>
      <c r="C60" s="1"/>
      <c r="D60" s="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s="2" customFormat="1" x14ac:dyDescent="0.25">
      <c r="A61" s="4"/>
      <c r="B61" s="1"/>
      <c r="C61" s="1"/>
      <c r="D61" s="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s="2" customFormat="1" x14ac:dyDescent="0.25">
      <c r="A62" s="4"/>
      <c r="B62" s="1"/>
      <c r="C62" s="1"/>
      <c r="D62" s="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s="2" customFormat="1" x14ac:dyDescent="0.25">
      <c r="A63" s="4"/>
      <c r="B63" s="1"/>
      <c r="C63" s="1"/>
      <c r="D63" s="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s="2" customFormat="1" x14ac:dyDescent="0.25">
      <c r="A64" s="4"/>
      <c r="B64" s="1"/>
      <c r="C64" s="1"/>
      <c r="D64" s="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Хадыев Рустам Иршатовчи</cp:lastModifiedBy>
  <cp:lastPrinted>2019-09-05T09:44:42Z</cp:lastPrinted>
  <dcterms:created xsi:type="dcterms:W3CDTF">1996-10-08T23:32:33Z</dcterms:created>
  <dcterms:modified xsi:type="dcterms:W3CDTF">2021-12-07T05:14:57Z</dcterms:modified>
</cp:coreProperties>
</file>