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915" yWindow="0" windowWidth="19470" windowHeight="15600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" l="1"/>
  <c r="H18" i="2" l="1"/>
  <c r="H75" i="2" l="1"/>
  <c r="H69" i="2"/>
  <c r="I21" i="2" l="1"/>
  <c r="H22" i="2"/>
  <c r="H21" i="2" l="1"/>
  <c r="G10" i="2" l="1"/>
  <c r="I30" i="2" l="1"/>
  <c r="J28" i="2" l="1"/>
  <c r="H28" i="2"/>
  <c r="G13" i="2" l="1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l="1"/>
  <c r="E68" i="2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47" i="2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J62" i="2" l="1"/>
  <c r="O46" i="2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J58" i="2" l="1"/>
  <c r="N45" i="2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F63" i="2"/>
  <c r="H31" i="2"/>
  <c r="I31" i="2"/>
  <c r="I50" i="2" s="1"/>
  <c r="I63" i="2" s="1"/>
  <c r="G47" i="2"/>
  <c r="G60" i="2" s="1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<sst xmlns="http://schemas.openxmlformats.org/spreadsheetml/2006/main" count="97" uniqueCount="33">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</sst>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0.00000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70" fontId="1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view="pageBreakPreview" zoomScale="55" zoomScaleNormal="70" zoomScaleSheetLayoutView="55" workbookViewId="0">
      <pane ySplit="6" topLeftCell="A7" activePane="bottomLeft" state="frozen"/>
      <selection pane="bottomLeft" activeCell="H18" sqref="H18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91" t="s">
        <v>1</v>
      </c>
      <c r="B1" s="91"/>
      <c r="C1" s="91"/>
      <c r="D1" s="91"/>
      <c r="E1" s="91"/>
      <c r="F1" s="91"/>
      <c r="G1" s="91"/>
      <c r="H1" s="91"/>
      <c r="I1" s="91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2" t="s">
        <v>0</v>
      </c>
      <c r="B3" s="92" t="s">
        <v>9</v>
      </c>
      <c r="C3" s="92" t="s">
        <v>2</v>
      </c>
      <c r="D3" s="92" t="s">
        <v>10</v>
      </c>
      <c r="E3" s="31" t="s">
        <v>11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</row>
    <row r="4" spans="1:17" x14ac:dyDescent="0.25">
      <c r="A4" s="93"/>
      <c r="B4" s="93"/>
      <c r="C4" s="93"/>
      <c r="D4" s="93"/>
      <c r="E4" s="47" t="s">
        <v>3</v>
      </c>
      <c r="F4" s="47" t="s">
        <v>4</v>
      </c>
      <c r="G4" s="47"/>
      <c r="H4" s="47"/>
      <c r="I4" s="47"/>
      <c r="J4" s="6"/>
      <c r="K4" s="6"/>
      <c r="L4" s="6"/>
      <c r="M4" s="7"/>
      <c r="N4" s="7"/>
      <c r="O4" s="7"/>
      <c r="P4" s="7"/>
      <c r="Q4" s="7"/>
    </row>
    <row r="5" spans="1:17" x14ac:dyDescent="0.25">
      <c r="A5" s="94"/>
      <c r="B5" s="94"/>
      <c r="C5" s="94"/>
      <c r="D5" s="94"/>
      <c r="E5" s="47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4" t="s">
        <v>21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6"/>
    </row>
    <row r="8" spans="1:17" x14ac:dyDescent="0.25">
      <c r="A8" s="44" t="s">
        <v>17</v>
      </c>
      <c r="B8" s="41" t="s">
        <v>28</v>
      </c>
      <c r="C8" s="96" t="s">
        <v>26</v>
      </c>
      <c r="D8" s="11" t="s">
        <v>3</v>
      </c>
      <c r="E8" s="12">
        <f>SUM(F8:Q8)</f>
        <v>617407.69067000004</v>
      </c>
      <c r="F8" s="12">
        <f>SUM(F9:F13)</f>
        <v>48149.910350000006</v>
      </c>
      <c r="G8" s="12">
        <f>SUM(G9:G13)</f>
        <v>54312.097259999995</v>
      </c>
      <c r="H8" s="12">
        <f>SUM(H9:H13)</f>
        <v>51811.102380000004</v>
      </c>
      <c r="I8" s="12">
        <f>SUM(I9:I13)</f>
        <v>54663.797340000005</v>
      </c>
      <c r="J8" s="12">
        <f t="shared" ref="J8:Q8" si="0">SUM(J9:J13)</f>
        <v>54778.283340000002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2"/>
      <c r="C9" s="96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2"/>
      <c r="C10" s="96"/>
      <c r="D10" s="13" t="s">
        <v>12</v>
      </c>
      <c r="E10" s="14">
        <f t="shared" ref="E10:E13" si="1">SUM(F10:Q10)</f>
        <v>70.582000000000008</v>
      </c>
      <c r="F10" s="15">
        <f>12.65041+0.97131</f>
        <v>13.621720000000002</v>
      </c>
      <c r="G10" s="15">
        <f>14.16502+0.03524</f>
        <v>14.20026</v>
      </c>
      <c r="H10" s="15">
        <v>14.25334</v>
      </c>
      <c r="I10" s="15">
        <v>14.25334</v>
      </c>
      <c r="J10" s="15">
        <v>14.25334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2"/>
      <c r="C11" s="96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2"/>
      <c r="C12" s="96"/>
      <c r="D12" s="13" t="s">
        <v>19</v>
      </c>
      <c r="E12" s="14">
        <f t="shared" si="1"/>
        <v>617337.10866999999</v>
      </c>
      <c r="F12" s="15">
        <f>44851.62559-225+719.596+20+924+300+30+300+1216.06704</f>
        <v>48136.288630000003</v>
      </c>
      <c r="G12" s="15">
        <v>54297.896999999997</v>
      </c>
      <c r="H12" s="15">
        <f>44093.98085+7702.86819</f>
        <v>51796.849040000001</v>
      </c>
      <c r="I12" s="15">
        <v>54649.544000000002</v>
      </c>
      <c r="J12" s="15">
        <v>54764.03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2"/>
      <c r="C13" s="96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2"/>
      <c r="C14" s="96" t="s">
        <v>20</v>
      </c>
      <c r="D14" s="11" t="s">
        <v>3</v>
      </c>
      <c r="E14" s="12">
        <f>SUM(F14:Q14)</f>
        <v>676596.19778000005</v>
      </c>
      <c r="F14" s="12">
        <f>SUM(F15:F19)</f>
        <v>53330.825829999994</v>
      </c>
      <c r="G14" s="12">
        <f t="shared" ref="G14:Q14" si="2">SUM(G15:G19)</f>
        <v>53570.84938</v>
      </c>
      <c r="H14" s="12">
        <f t="shared" si="2"/>
        <v>50675.258570000005</v>
      </c>
      <c r="I14" s="12">
        <f t="shared" si="2"/>
        <v>57200.881999999998</v>
      </c>
      <c r="J14" s="12">
        <f t="shared" si="2"/>
        <v>57200.881999999998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2"/>
      <c r="C15" s="96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2"/>
      <c r="C16" s="96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2"/>
      <c r="C17" s="96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2"/>
      <c r="C18" s="96"/>
      <c r="D18" s="13" t="s">
        <v>19</v>
      </c>
      <c r="E18" s="14">
        <f t="shared" si="3"/>
        <v>676596.19778000005</v>
      </c>
      <c r="F18" s="14">
        <f>49719.901+1316.31403+25+1929.39466+529+10-1111+176.46765+1000+485.80675-526.52019-223.53807</f>
        <v>53330.825829999994</v>
      </c>
      <c r="G18" s="15">
        <v>53570.84938</v>
      </c>
      <c r="H18" s="15">
        <f>49078.39024-80.65468+118.63198+3.31597+2655.57506-1100</f>
        <v>50675.258570000005</v>
      </c>
      <c r="I18" s="15">
        <v>57200.881999999998</v>
      </c>
      <c r="J18" s="17">
        <v>57200.881999999998</v>
      </c>
      <c r="K18" s="6">
        <v>57802.5</v>
      </c>
      <c r="L18" s="6">
        <v>57802.5</v>
      </c>
      <c r="M18" s="30">
        <v>57802.5</v>
      </c>
      <c r="N18" s="30">
        <v>57802.5</v>
      </c>
      <c r="O18" s="30">
        <v>57802.5</v>
      </c>
      <c r="P18" s="30">
        <v>57802.5</v>
      </c>
      <c r="Q18" s="30">
        <v>57802.5</v>
      </c>
    </row>
    <row r="19" spans="1:17" ht="24" customHeight="1" x14ac:dyDescent="0.25">
      <c r="A19" s="46"/>
      <c r="B19" s="43"/>
      <c r="C19" s="96"/>
      <c r="D19" s="13" t="s">
        <v>7</v>
      </c>
      <c r="E19" s="14">
        <f t="shared" si="3"/>
        <v>0</v>
      </c>
      <c r="F19" s="14">
        <f>5500-5500</f>
        <v>0</v>
      </c>
      <c r="G19" s="15"/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1" t="s">
        <v>23</v>
      </c>
      <c r="C20" s="41" t="s">
        <v>26</v>
      </c>
      <c r="D20" s="11" t="s">
        <v>3</v>
      </c>
      <c r="E20" s="12">
        <f>SUM(F20:Q20)</f>
        <v>3772.2999999999997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694.95</v>
      </c>
      <c r="I20" s="12">
        <f t="shared" si="4"/>
        <v>695.77</v>
      </c>
      <c r="J20" s="12">
        <f t="shared" si="4"/>
        <v>680.19999999999993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2"/>
      <c r="C21" s="42"/>
      <c r="D21" s="13" t="s">
        <v>25</v>
      </c>
      <c r="E21" s="14">
        <f>SUM(F21:Q21)</f>
        <v>2508.83</v>
      </c>
      <c r="F21" s="14">
        <v>409.29</v>
      </c>
      <c r="G21" s="15">
        <v>515</v>
      </c>
      <c r="H21" s="15">
        <f>517.8+11.95852+3.61148</f>
        <v>533.37</v>
      </c>
      <c r="I21" s="15">
        <f>517.8+11.95852+3.61148</f>
        <v>533.37</v>
      </c>
      <c r="J21" s="15">
        <v>517.79999999999995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2"/>
      <c r="C22" s="42"/>
      <c r="D22" s="13" t="s">
        <v>12</v>
      </c>
      <c r="E22" s="14">
        <f t="shared" ref="E22:E25" si="5">SUM(F22:Q22)</f>
        <v>789.74</v>
      </c>
      <c r="F22" s="14">
        <v>173.76</v>
      </c>
      <c r="G22" s="15">
        <v>129.6</v>
      </c>
      <c r="H22" s="15">
        <f>162.4-0.6298-0.1902</f>
        <v>161.58000000000001</v>
      </c>
      <c r="I22" s="15">
        <v>162.4</v>
      </c>
      <c r="J22" s="15">
        <v>162.4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2"/>
      <c r="C23" s="42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2"/>
      <c r="C24" s="42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2"/>
      <c r="C25" s="43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8" t="s">
        <v>13</v>
      </c>
      <c r="B26" s="49"/>
      <c r="C26" s="50"/>
      <c r="D26" s="11" t="s">
        <v>3</v>
      </c>
      <c r="E26" s="12">
        <f>SUM(F26:Q26)</f>
        <v>1297776.18845</v>
      </c>
      <c r="F26" s="12">
        <f>SUM(F27:F31)</f>
        <v>102537.51617999999</v>
      </c>
      <c r="G26" s="12">
        <f t="shared" ref="G26:Q26" si="6">SUM(G27:G31)</f>
        <v>108527.54664</v>
      </c>
      <c r="H26" s="12">
        <f t="shared" si="6"/>
        <v>103181.31095000001</v>
      </c>
      <c r="I26" s="12">
        <f t="shared" si="6"/>
        <v>112560.44934000001</v>
      </c>
      <c r="J26" s="12">
        <f t="shared" si="6"/>
        <v>112659.36533999999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1"/>
      <c r="B27" s="52"/>
      <c r="C27" s="53"/>
      <c r="D27" s="18" t="s">
        <v>25</v>
      </c>
      <c r="E27" s="16">
        <f>SUM(F27:Q27)</f>
        <v>2508.83</v>
      </c>
      <c r="F27" s="16">
        <f>F15+F21</f>
        <v>409.29</v>
      </c>
      <c r="G27" s="16">
        <f>G15+G21</f>
        <v>515</v>
      </c>
      <c r="H27" s="16">
        <f t="shared" ref="H27:J27" si="7">H15+H21</f>
        <v>533.37</v>
      </c>
      <c r="I27" s="16">
        <f t="shared" si="7"/>
        <v>533.37</v>
      </c>
      <c r="J27" s="16">
        <f t="shared" si="7"/>
        <v>517.79999999999995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1"/>
      <c r="B28" s="52"/>
      <c r="C28" s="53"/>
      <c r="D28" s="18" t="s">
        <v>12</v>
      </c>
      <c r="E28" s="16">
        <f t="shared" ref="E28:E30" si="9">SUM(F28:Q28)</f>
        <v>860.32200000000012</v>
      </c>
      <c r="F28" s="16">
        <f>F10+F2+F22</f>
        <v>187.38172</v>
      </c>
      <c r="G28" s="16">
        <f>G10+G16+G22</f>
        <v>143.80025999999998</v>
      </c>
      <c r="H28" s="16">
        <f>H10+H16+H22</f>
        <v>175.83334000000002</v>
      </c>
      <c r="I28" s="16">
        <f t="shared" ref="I28" si="10">I10+I16+I22</f>
        <v>176.65334000000001</v>
      </c>
      <c r="J28" s="16">
        <f>J10+J16+J22</f>
        <v>176.65334000000001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1"/>
      <c r="B29" s="52"/>
      <c r="C29" s="53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1"/>
      <c r="B30" s="52"/>
      <c r="C30" s="53"/>
      <c r="D30" s="18" t="s">
        <v>19</v>
      </c>
      <c r="E30" s="16">
        <f t="shared" si="9"/>
        <v>1294407.03645</v>
      </c>
      <c r="F30" s="16">
        <f>F12+F18+F24</f>
        <v>101940.84445999999</v>
      </c>
      <c r="G30" s="16">
        <f>G12+G18+G24</f>
        <v>107868.74638</v>
      </c>
      <c r="H30" s="16">
        <f t="shared" ref="H30:K30" si="14">H12+H18+H24</f>
        <v>102472.10761000001</v>
      </c>
      <c r="I30" s="16">
        <f>I12+I18+I24</f>
        <v>111850.42600000001</v>
      </c>
      <c r="J30" s="16">
        <f t="shared" si="14"/>
        <v>111964.912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4"/>
      <c r="B31" s="55"/>
      <c r="C31" s="56"/>
      <c r="D31" s="18" t="s">
        <v>7</v>
      </c>
      <c r="E31" s="16">
        <f>SUM(F31:Q31)</f>
        <v>0</v>
      </c>
      <c r="F31" s="16">
        <f>F13+F19+F25</f>
        <v>0</v>
      </c>
      <c r="G31" s="16">
        <f>G13+G19+G25</f>
        <v>0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7" t="s">
        <v>22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9"/>
    </row>
    <row r="33" spans="1:20" ht="21.75" customHeight="1" x14ac:dyDescent="0.25">
      <c r="A33" s="97" t="s">
        <v>17</v>
      </c>
      <c r="B33" s="96" t="s">
        <v>24</v>
      </c>
      <c r="C33" s="40" t="s">
        <v>27</v>
      </c>
      <c r="D33" s="19" t="s">
        <v>3</v>
      </c>
      <c r="E33" s="20">
        <f>SUM(F33:Q33)</f>
        <v>2289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150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7"/>
      <c r="B34" s="96"/>
      <c r="C34" s="40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7"/>
      <c r="B35" s="96"/>
      <c r="C35" s="40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7"/>
      <c r="B36" s="96"/>
      <c r="C36" s="40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7"/>
      <c r="B37" s="96"/>
      <c r="C37" s="40"/>
      <c r="D37" s="13" t="s">
        <v>19</v>
      </c>
      <c r="E37" s="21">
        <f t="shared" si="19"/>
        <v>2226.5</v>
      </c>
      <c r="F37" s="21">
        <f>100+40-13.5</f>
        <v>126.5</v>
      </c>
      <c r="G37" s="21">
        <v>150</v>
      </c>
      <c r="H37" s="21">
        <v>150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7"/>
      <c r="B38" s="96"/>
      <c r="C38" s="40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5"/>
      <c r="B39" s="76" t="s">
        <v>14</v>
      </c>
      <c r="C39" s="77"/>
      <c r="D39" s="11" t="s">
        <v>3</v>
      </c>
      <c r="E39" s="20">
        <f>SUM(F39:Q39)</f>
        <v>2289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150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5"/>
      <c r="B40" s="78"/>
      <c r="C40" s="79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5"/>
      <c r="B41" s="78"/>
      <c r="C41" s="79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5"/>
      <c r="B42" s="78"/>
      <c r="C42" s="79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5"/>
      <c r="B43" s="78"/>
      <c r="C43" s="79"/>
      <c r="D43" s="18" t="s">
        <v>19</v>
      </c>
      <c r="E43" s="22">
        <f t="shared" si="23"/>
        <v>2226.5</v>
      </c>
      <c r="F43" s="22">
        <f>F37</f>
        <v>126.5</v>
      </c>
      <c r="G43" s="22">
        <f t="shared" ref="G43:Q43" si="26">G37</f>
        <v>150</v>
      </c>
      <c r="H43" s="22">
        <f t="shared" si="26"/>
        <v>150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5"/>
      <c r="B44" s="80"/>
      <c r="C44" s="81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8" t="s">
        <v>5</v>
      </c>
      <c r="B45" s="59"/>
      <c r="C45" s="60"/>
      <c r="D45" s="11" t="s">
        <v>3</v>
      </c>
      <c r="E45" s="20">
        <f>SUM(F45:Q45)</f>
        <v>1300065.18845</v>
      </c>
      <c r="F45" s="20">
        <f>SUM(F46:F50)</f>
        <v>102726.51617999999</v>
      </c>
      <c r="G45" s="20">
        <f t="shared" ref="G45:J45" si="28">SUM(G46:G50)</f>
        <v>108677.54664</v>
      </c>
      <c r="H45" s="20">
        <f t="shared" si="28"/>
        <v>103331.31095000001</v>
      </c>
      <c r="I45" s="20">
        <f t="shared" si="28"/>
        <v>112760.44934000001</v>
      </c>
      <c r="J45" s="20">
        <f t="shared" si="28"/>
        <v>112859.36533999999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1"/>
      <c r="B46" s="62"/>
      <c r="C46" s="63"/>
      <c r="D46" s="18" t="s">
        <v>25</v>
      </c>
      <c r="E46" s="22">
        <f>SUM(F46:Q46)</f>
        <v>2508.83</v>
      </c>
      <c r="F46" s="22">
        <f>F27+F40</f>
        <v>409.29</v>
      </c>
      <c r="G46" s="22">
        <f t="shared" ref="G46:Q46" si="30">G27+G40</f>
        <v>515</v>
      </c>
      <c r="H46" s="22">
        <f t="shared" si="30"/>
        <v>533.37</v>
      </c>
      <c r="I46" s="22">
        <f t="shared" si="30"/>
        <v>533.37</v>
      </c>
      <c r="J46" s="22">
        <f t="shared" si="30"/>
        <v>517.79999999999995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1"/>
      <c r="B47" s="62"/>
      <c r="C47" s="63"/>
      <c r="D47" s="18" t="s">
        <v>12</v>
      </c>
      <c r="E47" s="22">
        <f t="shared" ref="E47:E50" si="31">SUM(F47:Q47)</f>
        <v>860.32200000000012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175.83334000000002</v>
      </c>
      <c r="I47" s="22">
        <f t="shared" si="32"/>
        <v>176.65334000000001</v>
      </c>
      <c r="J47" s="22">
        <f t="shared" si="32"/>
        <v>176.65334000000001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1"/>
      <c r="B48" s="62"/>
      <c r="C48" s="63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1"/>
      <c r="B49" s="62"/>
      <c r="C49" s="63"/>
      <c r="D49" s="18" t="s">
        <v>19</v>
      </c>
      <c r="E49" s="22">
        <f t="shared" si="31"/>
        <v>1296633.53645</v>
      </c>
      <c r="F49" s="22">
        <f>F30+F43</f>
        <v>102067.34445999999</v>
      </c>
      <c r="G49" s="22">
        <f t="shared" ref="G49:Q49" si="34">G30+G43</f>
        <v>108018.74638</v>
      </c>
      <c r="H49" s="22">
        <f t="shared" si="34"/>
        <v>102622.10761000001</v>
      </c>
      <c r="I49" s="22">
        <f t="shared" si="34"/>
        <v>112050.42600000001</v>
      </c>
      <c r="J49" s="22">
        <f t="shared" si="34"/>
        <v>112164.912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4"/>
      <c r="B50" s="65"/>
      <c r="C50" s="66"/>
      <c r="D50" s="18" t="s">
        <v>7</v>
      </c>
      <c r="E50" s="22">
        <f t="shared" si="31"/>
        <v>0</v>
      </c>
      <c r="F50" s="22">
        <f>F31+F44</f>
        <v>0</v>
      </c>
      <c r="G50" s="22">
        <f>G31+G44</f>
        <v>0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8" t="s">
        <v>6</v>
      </c>
      <c r="B51" s="99"/>
      <c r="C51" s="99"/>
      <c r="D51" s="99"/>
      <c r="E51" s="99"/>
      <c r="F51" s="99"/>
      <c r="G51" s="99"/>
      <c r="H51" s="99"/>
      <c r="I51" s="100"/>
      <c r="R51" s="29"/>
    </row>
    <row r="52" spans="1:18" x14ac:dyDescent="0.25">
      <c r="A52" s="67" t="s">
        <v>15</v>
      </c>
      <c r="B52" s="68"/>
      <c r="C52" s="69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70"/>
      <c r="B53" s="71"/>
      <c r="C53" s="72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70"/>
      <c r="B54" s="71"/>
      <c r="C54" s="72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70"/>
      <c r="B55" s="71"/>
      <c r="C55" s="72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70"/>
      <c r="B56" s="71"/>
      <c r="C56" s="72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3"/>
      <c r="B57" s="74"/>
      <c r="C57" s="75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7" t="s">
        <v>8</v>
      </c>
      <c r="B58" s="68"/>
      <c r="C58" s="69"/>
      <c r="D58" s="11" t="s">
        <v>3</v>
      </c>
      <c r="E58" s="20">
        <f>SUM(F58:Q58)</f>
        <v>1300065.18845</v>
      </c>
      <c r="F58" s="20">
        <f>SUM(F59:F63)</f>
        <v>102726.51617999999</v>
      </c>
      <c r="G58" s="20">
        <f t="shared" ref="G58:Q58" si="39">SUM(G59:G63)</f>
        <v>108677.54664</v>
      </c>
      <c r="H58" s="20">
        <f t="shared" si="39"/>
        <v>103331.31095000001</v>
      </c>
      <c r="I58" s="20">
        <f t="shared" si="39"/>
        <v>112760.44934000001</v>
      </c>
      <c r="J58" s="20">
        <f t="shared" si="39"/>
        <v>112859.36533999999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70"/>
      <c r="B59" s="71"/>
      <c r="C59" s="72"/>
      <c r="D59" s="13" t="s">
        <v>25</v>
      </c>
      <c r="E59" s="21">
        <f t="shared" ref="E59:E63" si="40">SUM(F59:Q59)</f>
        <v>2508.83</v>
      </c>
      <c r="F59" s="25">
        <f>F46-F53</f>
        <v>409.29</v>
      </c>
      <c r="G59" s="25">
        <f t="shared" ref="G59:Q59" si="41">G46-G53</f>
        <v>515</v>
      </c>
      <c r="H59" s="25">
        <f t="shared" si="41"/>
        <v>533.37</v>
      </c>
      <c r="I59" s="25">
        <f t="shared" si="41"/>
        <v>533.37</v>
      </c>
      <c r="J59" s="25">
        <f t="shared" si="41"/>
        <v>517.79999999999995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70"/>
      <c r="B60" s="71"/>
      <c r="C60" s="72"/>
      <c r="D60" s="13" t="s">
        <v>12</v>
      </c>
      <c r="E60" s="21">
        <f t="shared" si="40"/>
        <v>860.32200000000012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175.83334000000002</v>
      </c>
      <c r="I60" s="25">
        <f t="shared" si="42"/>
        <v>176.65334000000001</v>
      </c>
      <c r="J60" s="25">
        <f t="shared" si="42"/>
        <v>176.65334000000001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70"/>
      <c r="B61" s="71"/>
      <c r="C61" s="72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70"/>
      <c r="B62" s="71"/>
      <c r="C62" s="72"/>
      <c r="D62" s="13" t="s">
        <v>19</v>
      </c>
      <c r="E62" s="21">
        <f>SUM(F62:Q62)</f>
        <v>1296633.53645</v>
      </c>
      <c r="F62" s="25">
        <f t="shared" ref="F62:Q62" si="44">F49-F56</f>
        <v>102067.34445999999</v>
      </c>
      <c r="G62" s="25">
        <f t="shared" si="44"/>
        <v>108018.74638</v>
      </c>
      <c r="H62" s="25">
        <f t="shared" si="44"/>
        <v>102622.10761000001</v>
      </c>
      <c r="I62" s="25">
        <f t="shared" si="44"/>
        <v>112050.42600000001</v>
      </c>
      <c r="J62" s="25">
        <f t="shared" si="44"/>
        <v>112164.912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3"/>
      <c r="B63" s="74"/>
      <c r="C63" s="75"/>
      <c r="D63" s="13" t="s">
        <v>7</v>
      </c>
      <c r="E63" s="21">
        <f t="shared" si="40"/>
        <v>0</v>
      </c>
      <c r="F63" s="25">
        <f t="shared" ref="F63:Q63" si="45">F50-F57</f>
        <v>0</v>
      </c>
      <c r="G63" s="25">
        <f t="shared" si="45"/>
        <v>0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7" t="s">
        <v>6</v>
      </c>
      <c r="B64" s="57"/>
      <c r="C64" s="57"/>
      <c r="D64" s="57"/>
      <c r="E64" s="57"/>
      <c r="F64" s="57"/>
      <c r="G64" s="57"/>
      <c r="H64" s="57"/>
      <c r="I64" s="57"/>
      <c r="J64" s="26"/>
      <c r="K64" s="26"/>
    </row>
    <row r="65" spans="1:17" ht="24" customHeight="1" x14ac:dyDescent="0.25">
      <c r="A65" s="67" t="s">
        <v>29</v>
      </c>
      <c r="B65" s="68"/>
      <c r="C65" s="69"/>
      <c r="D65" s="11" t="s">
        <v>3</v>
      </c>
      <c r="E65" s="20">
        <f t="shared" ref="E65:E72" si="46">SUM(F65:Q65)</f>
        <v>623468.99066999997</v>
      </c>
      <c r="F65" s="20">
        <f>SUM(F66:F70)</f>
        <v>49395.690350000004</v>
      </c>
      <c r="G65" s="20">
        <f t="shared" ref="G65:Q65" si="47">SUM(G66:G70)</f>
        <v>55106.697260000001</v>
      </c>
      <c r="H65" s="20">
        <f t="shared" si="47"/>
        <v>52656.052380000001</v>
      </c>
      <c r="I65" s="20">
        <f t="shared" si="47"/>
        <v>55559.567340000001</v>
      </c>
      <c r="J65" s="20">
        <f t="shared" si="47"/>
        <v>55658.483339999999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70"/>
      <c r="B66" s="71"/>
      <c r="C66" s="72"/>
      <c r="D66" s="13" t="s">
        <v>25</v>
      </c>
      <c r="E66" s="21">
        <f t="shared" si="46"/>
        <v>2508.83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533.37</v>
      </c>
      <c r="I66" s="21">
        <f t="shared" si="48"/>
        <v>533.37</v>
      </c>
      <c r="J66" s="21">
        <f t="shared" si="48"/>
        <v>517.79999999999995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70"/>
      <c r="B67" s="71"/>
      <c r="C67" s="72"/>
      <c r="D67" s="13" t="s">
        <v>12</v>
      </c>
      <c r="E67" s="21">
        <f t="shared" si="46"/>
        <v>860.32200000000012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175.83334000000002</v>
      </c>
      <c r="I67" s="21">
        <f t="shared" si="49"/>
        <v>176.65334000000001</v>
      </c>
      <c r="J67" s="21">
        <f t="shared" si="49"/>
        <v>176.65334000000001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70"/>
      <c r="B68" s="71"/>
      <c r="C68" s="72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70"/>
      <c r="B69" s="71"/>
      <c r="C69" s="72"/>
      <c r="D69" s="13" t="s">
        <v>19</v>
      </c>
      <c r="E69" s="21">
        <f t="shared" si="46"/>
        <v>620037.33866999997</v>
      </c>
      <c r="F69" s="21">
        <f t="shared" ref="F69:Q69" si="51">F12+F24+F37</f>
        <v>48736.518630000006</v>
      </c>
      <c r="G69" s="21">
        <f t="shared" si="51"/>
        <v>54447.896999999997</v>
      </c>
      <c r="H69" s="21">
        <f>H12+H24+H37</f>
        <v>51946.849040000001</v>
      </c>
      <c r="I69" s="21">
        <f t="shared" si="51"/>
        <v>54849.544000000002</v>
      </c>
      <c r="J69" s="21">
        <f t="shared" si="51"/>
        <v>54964.03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3"/>
      <c r="B70" s="74"/>
      <c r="C70" s="75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2" t="s">
        <v>32</v>
      </c>
      <c r="B71" s="83"/>
      <c r="C71" s="84"/>
      <c r="D71" s="11" t="s">
        <v>3</v>
      </c>
      <c r="E71" s="20">
        <f t="shared" si="46"/>
        <v>676596.19778000005</v>
      </c>
      <c r="F71" s="20">
        <f>SUM(F72:F76)</f>
        <v>53330.825829999994</v>
      </c>
      <c r="G71" s="20">
        <f t="shared" ref="G71:Q71" si="53">SUM(G72:G76)</f>
        <v>53570.84938</v>
      </c>
      <c r="H71" s="20">
        <f t="shared" si="53"/>
        <v>50675.258570000005</v>
      </c>
      <c r="I71" s="20">
        <f t="shared" si="53"/>
        <v>57200.881999999998</v>
      </c>
      <c r="J71" s="20">
        <f t="shared" si="53"/>
        <v>57200.881999999998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5"/>
      <c r="B72" s="86"/>
      <c r="C72" s="87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5"/>
      <c r="B73" s="86"/>
      <c r="C73" s="87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85"/>
      <c r="B74" s="86"/>
      <c r="C74" s="87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85"/>
      <c r="B75" s="86"/>
      <c r="C75" s="87"/>
      <c r="D75" s="13" t="s">
        <v>19</v>
      </c>
      <c r="E75" s="21">
        <f t="shared" si="55"/>
        <v>676596.19778000005</v>
      </c>
      <c r="F75" s="25">
        <f t="shared" ref="F75:Q75" si="58">F18</f>
        <v>53330.825829999994</v>
      </c>
      <c r="G75" s="25">
        <f t="shared" si="58"/>
        <v>53570.84938</v>
      </c>
      <c r="H75" s="25">
        <f>H18</f>
        <v>50675.258570000005</v>
      </c>
      <c r="I75" s="25">
        <f t="shared" si="58"/>
        <v>57200.881999999998</v>
      </c>
      <c r="J75" s="25">
        <f t="shared" si="58"/>
        <v>57200.881999999998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88"/>
      <c r="B76" s="89"/>
      <c r="C76" s="90"/>
      <c r="D76" s="13" t="s">
        <v>7</v>
      </c>
      <c r="E76" s="21">
        <f t="shared" si="55"/>
        <v>0</v>
      </c>
      <c r="F76" s="25">
        <f t="shared" ref="F76:Q76" si="59">F19</f>
        <v>0</v>
      </c>
      <c r="G76" s="25">
        <f t="shared" si="59"/>
        <v>0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2021-03-17T11:34:51Z</dcterms:modified>
</cp:coreProperties>
</file>